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MBF" sheetId="1" r:id="rId1"/>
    <sheet name="FSBF" sheetId="2" r:id="rId2"/>
    <sheet name="SKPL" sheetId="3" r:id="rId3"/>
    <sheet name="SLPL" sheetId="4" r:id="rId4"/>
  </sheets>
  <definedNames/>
  <calcPr fullCalcOnLoad="1"/>
</workbook>
</file>

<file path=xl/sharedStrings.xml><?xml version="1.0" encoding="utf-8"?>
<sst xmlns="http://schemas.openxmlformats.org/spreadsheetml/2006/main" count="611" uniqueCount="269">
  <si>
    <t>FINLANDS MASKINBEFÄLSFÖRBUND</t>
  </si>
  <si>
    <t>Maskinchef</t>
  </si>
  <si>
    <t>Vaktfri maskinchef</t>
  </si>
  <si>
    <t>I-maskinmästare</t>
  </si>
  <si>
    <t>II/III-maskinmästare</t>
  </si>
  <si>
    <t>Under</t>
  </si>
  <si>
    <t>-</t>
  </si>
  <si>
    <t>EUROBELOPPEN</t>
  </si>
  <si>
    <t>oceantillägg</t>
  </si>
  <si>
    <t>brandchefstillägg</t>
  </si>
  <si>
    <t>klassificeringstillägg</t>
  </si>
  <si>
    <t>insp.tillägg för handbr.släckare</t>
  </si>
  <si>
    <t>Maskinmästare</t>
  </si>
  <si>
    <t xml:space="preserve"> </t>
  </si>
  <si>
    <t>uniformstillägg</t>
  </si>
  <si>
    <t>vaktskiftsarbetstillägg</t>
  </si>
  <si>
    <t>underhållstillägg</t>
  </si>
  <si>
    <t>åt vaktfri maskinmästare</t>
  </si>
  <si>
    <t>förebyggande underhållstillägg</t>
  </si>
  <si>
    <t>Ersättning för kost och logi</t>
  </si>
  <si>
    <t xml:space="preserve"> - om arbetstagare inte bereds kost och logi</t>
  </si>
  <si>
    <t xml:space="preserve"> - i Finland</t>
  </si>
  <si>
    <t xml:space="preserve"> - utomlands</t>
  </si>
  <si>
    <t xml:space="preserve"> - logiersättning</t>
  </si>
  <si>
    <t>enligt räkning</t>
  </si>
  <si>
    <t>Ersättning för naturaförmåner</t>
  </si>
  <si>
    <t xml:space="preserve"> - under vederlagsledighet, semester och sjukdom</t>
  </si>
  <si>
    <t>(- kostersättning</t>
  </si>
  <si>
    <t>(-logiersättning</t>
  </si>
  <si>
    <t>Stopptörnsersättning</t>
  </si>
  <si>
    <t xml:space="preserve"> - vardag</t>
  </si>
  <si>
    <t xml:space="preserve"> - sön- och helgdag</t>
  </si>
  <si>
    <t xml:space="preserve"> - vardag i Finland</t>
  </si>
  <si>
    <t xml:space="preserve"> - sön- och helgdag i Finland</t>
  </si>
  <si>
    <t>Passagerarfartygstillägg</t>
  </si>
  <si>
    <t>Taxiersättning</t>
  </si>
  <si>
    <t>0…3 år</t>
  </si>
  <si>
    <t>3…5 år</t>
  </si>
  <si>
    <t>30000-</t>
  </si>
  <si>
    <t>II-III maskinmästare</t>
  </si>
  <si>
    <t>25 timmar</t>
  </si>
  <si>
    <t>50 timmar</t>
  </si>
  <si>
    <t>60 timmar</t>
  </si>
  <si>
    <t>70 timmar</t>
  </si>
  <si>
    <t>160000-</t>
  </si>
  <si>
    <t>FINLANDS SKEPPSBEFÄLSFÖRBUND</t>
  </si>
  <si>
    <t>Befälhavare</t>
  </si>
  <si>
    <t>I-II styrman</t>
  </si>
  <si>
    <t>vakt största delen av nämnda vakt infaller.</t>
  </si>
  <si>
    <t>Överstyrman</t>
  </si>
  <si>
    <t>DWT/</t>
  </si>
  <si>
    <t>IHK</t>
  </si>
  <si>
    <t>radiotelefonskötartillägg</t>
  </si>
  <si>
    <t>Styrmän</t>
  </si>
  <si>
    <t>lastningsövervakningstillägg</t>
  </si>
  <si>
    <t>automationstillägg</t>
  </si>
  <si>
    <t>( - kostersättning</t>
  </si>
  <si>
    <t>( - logiersättning</t>
  </si>
  <si>
    <t>Linjelotstillägg</t>
  </si>
  <si>
    <t>Lotsningstillägg (fast tillägg)</t>
  </si>
  <si>
    <t>5 år</t>
  </si>
  <si>
    <t xml:space="preserve"> DWT</t>
  </si>
  <si>
    <t>På passagerarfartyg som inte kan godkännas i parallellregistret betalas ett separat tillägg,</t>
  </si>
  <si>
    <t>Sjukskötare</t>
  </si>
  <si>
    <t>Garantilön</t>
  </si>
  <si>
    <t>Övertidsersättning</t>
  </si>
  <si>
    <t xml:space="preserve"> - vardagstimme</t>
  </si>
  <si>
    <t xml:space="preserve"> - helgdagstimme</t>
  </si>
  <si>
    <t>På passagerarfartyg som inte kan godkännas i parallellregistret betalas ett separat tillägg, vars</t>
  </si>
  <si>
    <t>när fartyget är i E0-läge.</t>
  </si>
  <si>
    <t>Åt den som sköter säkerhetschefens uppgifter ombord på fartyget i enlighet med ISPS-koden,</t>
  </si>
  <si>
    <t>tillhörande skepps- eller maskinbefälet, erläggs ett skilt tillägg, vars storlek är</t>
  </si>
  <si>
    <t>25  timmar</t>
  </si>
  <si>
    <t>Beräkningsgrunden för den lediga perioden är 80 % fr.o.m. den 1.1.1998.</t>
  </si>
  <si>
    <t>Tillägget erläggs ej på fartyg, som har en skild styrman eller maskinmästare för detta, som ej går vakt.</t>
  </si>
  <si>
    <t>Tillägget erläggs ej på fartyg, som har en skild styrman eller maskinmästare, som ej går vakt.</t>
  </si>
  <si>
    <t>€</t>
  </si>
  <si>
    <t>Ifall ett annat vaktsystem används ombord, betalas tillägget åt den styrman, under vars</t>
  </si>
  <si>
    <t>Ifall något annat vaktsystem används ombord, betalas tillägget åt den styrman, under vars</t>
  </si>
  <si>
    <t>Överstyrman (SKB)</t>
  </si>
  <si>
    <t>I-II styrman (SKB)</t>
  </si>
  <si>
    <t>Överstyrman (SKB) gas-/kemikalietanker</t>
  </si>
  <si>
    <t>SUOMEN LAIVANPÄÄLLYSTÖLIITTO</t>
  </si>
  <si>
    <t>IHV</t>
  </si>
  <si>
    <t>Päällikkö</t>
  </si>
  <si>
    <t>Yliperämies</t>
  </si>
  <si>
    <t>I-II perämies</t>
  </si>
  <si>
    <t>EUROMÄÄRÄISET LISÄT</t>
  </si>
  <si>
    <t>Päälliköt</t>
  </si>
  <si>
    <t>valtamerilisä</t>
  </si>
  <si>
    <t>virkapukulisä</t>
  </si>
  <si>
    <t>radiopuh.hoit.lisä</t>
  </si>
  <si>
    <t>Korvaus ravinnosta ja asunnosta</t>
  </si>
  <si>
    <t>Matkustaja-aluslisä</t>
  </si>
  <si>
    <t>Perämiehet</t>
  </si>
  <si>
    <t>vahtivuorotyölisä</t>
  </si>
  <si>
    <t>lastinkäs. valvontalisä</t>
  </si>
  <si>
    <t>automaatiolisä</t>
  </si>
  <si>
    <t xml:space="preserve"> - ellei työntekijälle varata asuntoa ja ruokaa</t>
  </si>
  <si>
    <t xml:space="preserve"> - Suomessa</t>
  </si>
  <si>
    <t xml:space="preserve"> - ulkomailla</t>
  </si>
  <si>
    <t xml:space="preserve"> - asuntokorvaus</t>
  </si>
  <si>
    <t>laskun mukaan</t>
  </si>
  <si>
    <t>Luontoisetukorvaus</t>
  </si>
  <si>
    <t xml:space="preserve"> - vastikevapaan, vuosiloman ja sairauden aikana</t>
  </si>
  <si>
    <t>( - ravintokorvaus</t>
  </si>
  <si>
    <t>( - asuntokorvaus</t>
  </si>
  <si>
    <t>Jäämisvuorolisä</t>
  </si>
  <si>
    <t xml:space="preserve"> - arki</t>
  </si>
  <si>
    <t xml:space="preserve"> - sun. - ja pyhäpäivä</t>
  </si>
  <si>
    <t xml:space="preserve"> - arki Suomessa</t>
  </si>
  <si>
    <t xml:space="preserve"> - sun.- ja pyhäpäivä Suomessa</t>
  </si>
  <si>
    <t>Linjaluotsilisä</t>
  </si>
  <si>
    <t>Luotsilisä (kiinteä lisä)</t>
  </si>
  <si>
    <t>Taksikulut</t>
  </si>
  <si>
    <t>0…3 v</t>
  </si>
  <si>
    <t>3…5 v</t>
  </si>
  <si>
    <t>5 v</t>
  </si>
  <si>
    <t>Matkustaja-aluksissa, joita ei voida hyväksyä rinnakkaisrekisteriin maksetaan erillinen lisä,</t>
  </si>
  <si>
    <t>Sairaanhoitaja</t>
  </si>
  <si>
    <t>Takuupalkka</t>
  </si>
  <si>
    <t>Ylityökorvaus</t>
  </si>
  <si>
    <t xml:space="preserve"> - arkitunti</t>
  </si>
  <si>
    <t xml:space="preserve"> - pyhätunti</t>
  </si>
  <si>
    <t>Vapaa-ajan laskentaperuste on 80 % 1.1.1998 lähtien.</t>
  </si>
  <si>
    <t xml:space="preserve">ISPS-koodin mukaisia aluksen turvapäällikön tehtäviä hoitavalle kansi- tai konepäällystöön </t>
  </si>
  <si>
    <t>kuuluvalle maksetaan erillinen lisä, jonka suuruus on</t>
  </si>
  <si>
    <t xml:space="preserve">Lisää ei makseta aluksella, jossa on tehtävään erikseen palkattu perämies tai konemestari, joka ei </t>
  </si>
  <si>
    <t>käy vahtia.</t>
  </si>
  <si>
    <t>25 tuntia</t>
  </si>
  <si>
    <t>50 tuntia</t>
  </si>
  <si>
    <t>70 tuntia</t>
  </si>
  <si>
    <t>Yliperämies (MKK)</t>
  </si>
  <si>
    <t>I-II perämies (MKK)</t>
  </si>
  <si>
    <t>kun alus on E0-tilassa.</t>
  </si>
  <si>
    <t>Mikäli aluksella ajetaan muuta vahtijärjestelmää, maksetaan lisä sille perämiehelle, jonka vahtiin</t>
  </si>
  <si>
    <t>Yliperämies (MKK) kaasu-/kemilaalitankkeri</t>
  </si>
  <si>
    <t>SUOMEN KONEPÄÄLLYSTÖLIITTO</t>
  </si>
  <si>
    <t>Konepäällikkö</t>
  </si>
  <si>
    <t>I-konemestari</t>
  </si>
  <si>
    <t>Alle</t>
  </si>
  <si>
    <t>palopäällikkölisä</t>
  </si>
  <si>
    <t>vahtivuorolisä</t>
  </si>
  <si>
    <t>käsisamm. tarkastuslisä</t>
  </si>
  <si>
    <t>Konemestari</t>
  </si>
  <si>
    <t>kunnossapitolisä</t>
  </si>
  <si>
    <t>vahtivapaalle konemestarille</t>
  </si>
  <si>
    <t>ennakkohuoltolisä</t>
  </si>
  <si>
    <t xml:space="preserve"> - ellei työntekijöille varata asuntoa ja ruokaa</t>
  </si>
  <si>
    <t>laskun  mukaan</t>
  </si>
  <si>
    <t>(- ravintokorvaus</t>
  </si>
  <si>
    <t>(-asuntokorvaus</t>
  </si>
  <si>
    <t xml:space="preserve"> - sun.- tai pyhäpäivä</t>
  </si>
  <si>
    <t>Vahtivapaa I-konemestari</t>
  </si>
  <si>
    <t>II-III konemestari</t>
  </si>
  <si>
    <t>sisältyy suurin osa ko. vahdista.</t>
  </si>
  <si>
    <t>60 tuntia</t>
  </si>
  <si>
    <t>II konemestari</t>
  </si>
  <si>
    <t>II konemestari (YKK)</t>
  </si>
  <si>
    <t>I konemestari (YKK)</t>
  </si>
  <si>
    <t>25  tuntia</t>
  </si>
  <si>
    <t>I konemestari (YKK) kaasu- /kemikaalitankkeri</t>
  </si>
  <si>
    <t>II maskinmästare</t>
  </si>
  <si>
    <t>II maskinmästare (ÖMB)</t>
  </si>
  <si>
    <t>I maskinmästare (ÖMB)  gas-/kemikalietanker</t>
  </si>
  <si>
    <t>I maskinmästare (ÖMB)</t>
  </si>
  <si>
    <t>I maskinmästare</t>
  </si>
  <si>
    <t>Vaktfri I maskinmästare</t>
  </si>
  <si>
    <t>luokituslisä</t>
  </si>
  <si>
    <t>Se maskinmästare</t>
  </si>
  <si>
    <t>Ersättning för kost &amp; logi</t>
  </si>
  <si>
    <t>erläggs som ett E0-tillägg per dyn. Tillägget fördelas jämnt mellan ovannämnda maskinmästare.</t>
  </si>
  <si>
    <t>Tillägget erläggs på de i driftvarande fartyg där maskinmästarnas arbete är indelat i vakter. Tillägget</t>
  </si>
  <si>
    <t>Fastän maskinrummet är bemannat anses fartyget vara i E0-läge.</t>
  </si>
  <si>
    <t>Skolnings- och examenstillägg</t>
  </si>
  <si>
    <r>
      <t xml:space="preserve">Skolningstillägg: </t>
    </r>
    <r>
      <rPr>
        <sz val="10"/>
        <rFont val="Arial"/>
        <family val="2"/>
      </rPr>
      <t>Åt de sjökaptens-och ingenjörsstuderande som bedriver eller skutfört</t>
    </r>
  </si>
  <si>
    <t>bedriver eller slutfört sina studier vidyrkeshögskola och som erhållit vaktstyrmans</t>
  </si>
  <si>
    <t>eller vaktmaskinmästares behörighetsbrev erläggs ett separat skolningstillägg</t>
  </si>
  <si>
    <t>Detta tillägg försvinner inte då vaktstyrman eller vaktmaskinmästare</t>
  </si>
  <si>
    <t>erhåller ett högre behörighetsbrev.</t>
  </si>
  <si>
    <r>
      <t>Examenstillägg:</t>
    </r>
    <r>
      <rPr>
        <sz val="10"/>
        <rFont val="Arial"/>
        <family val="2"/>
      </rPr>
      <t xml:space="preserve"> Åt styrman eller maskinmästare, som avlagt sjökaptens- eller </t>
    </r>
  </si>
  <si>
    <t>ingenjörsexamen vid yrkeshögskola,erläggs ett separat examenstillägg</t>
  </si>
  <si>
    <t>månatligen.</t>
  </si>
  <si>
    <t>Detta tillägg erläggs inte åt styrman eller maskinmästare ifall dessa enligt</t>
  </si>
  <si>
    <t>lönetabellen erhåller SKB- eller ÖMB-kompetenstillägg. Tillägget betalas</t>
  </si>
  <si>
    <t>inte heller åt befälhavare, maskinchef eller överstyrman.</t>
  </si>
  <si>
    <t>Tillägget erläggs både under arbetad  såväl som ledig period.</t>
  </si>
  <si>
    <t>Skolnings-och examenstillägg</t>
  </si>
  <si>
    <r>
      <t>Skolningstillägg:</t>
    </r>
    <r>
      <rPr>
        <sz val="10"/>
        <rFont val="Arial"/>
        <family val="2"/>
      </rPr>
      <t xml:space="preserve"> Åt de sjökaptens- och ingenjörsstuderande, som bedriver eller slutfört</t>
    </r>
  </si>
  <si>
    <t>sina studier vid yrkeshögskola och som erhållit vaktstyrmans eller</t>
  </si>
  <si>
    <t>vaktmaskinmästares behörighetsbrev erläggs ett separat skolningstillägg</t>
  </si>
  <si>
    <t>Detta tillägg försvinner inte då vaktstyrman eller vaktmaskinmästareerhåller</t>
  </si>
  <si>
    <t>ett högre behörighetsbrev.</t>
  </si>
  <si>
    <r>
      <rPr>
        <b/>
        <sz val="10"/>
        <rFont val="Arial"/>
        <family val="2"/>
      </rPr>
      <t xml:space="preserve">Examenstillägg: </t>
    </r>
    <r>
      <rPr>
        <sz val="10"/>
        <rFont val="Arial"/>
        <family val="2"/>
      </rPr>
      <t>Åtstyrman eller maskinmästare,somavlagt sjökaptens-eller ingenjörs-</t>
    </r>
  </si>
  <si>
    <t>examen vid yrkeshögskola, erläggs ett separat examenstillägg månatligen:</t>
  </si>
  <si>
    <t>Detta tillägg erläggs inte åt styrman eller maskinmästare ifall dessa enligt lönetabellen</t>
  </si>
  <si>
    <t>erhåller SKB-eller ÖMB-kompetenstillägg. Tillägget  betalas inte heller åt befälhavare,</t>
  </si>
  <si>
    <t>maskinchef eller överstyrman.</t>
  </si>
  <si>
    <t>Tillägget erläggs under arbetad såväl som under ledig period.</t>
  </si>
  <si>
    <t>Koulutus- ja tutkintolisä</t>
  </si>
  <si>
    <r>
      <t>Koulutuslisä:</t>
    </r>
    <r>
      <rPr>
        <sz val="10"/>
        <rFont val="Arial"/>
        <family val="2"/>
      </rPr>
      <t>Niille merikapteeni- ja insinööriopiskelijoille,jotka opiskelevat</t>
    </r>
  </si>
  <si>
    <t>tai ovat valmiistuneet ammattikorkeakoulussa ja jotka ovatsaaneet vahtiperä-</t>
  </si>
  <si>
    <t>miehen tai vahtikonemestarin pätevyyskirjan maksetaan erillinen koulutuslisä.</t>
  </si>
  <si>
    <t>Tämä lisä ei poistu, kun vahtiperämies tai vahtikonemestari saa ylemmän pätevyys-</t>
  </si>
  <si>
    <t>kirjan.</t>
  </si>
  <si>
    <t>Lisä maksetaan sekä työ- että vapaajaksolta.</t>
  </si>
  <si>
    <r>
      <t>Tutkintolisä:</t>
    </r>
    <r>
      <rPr>
        <sz val="10"/>
        <rFont val="Arial"/>
        <family val="2"/>
      </rPr>
      <t xml:space="preserve"> Perämiehelle ja konemestarille, joka on suorittanut</t>
    </r>
  </si>
  <si>
    <t>merikapteenin- tai insinööritutkinnon ammattikorkeakoulussa, maksetaan</t>
  </si>
  <si>
    <t>yksi erillinen tutkintolisä kuukausittain.</t>
  </si>
  <si>
    <t>Lisää ei makseta perämiehelle tai konemestarille mikäli nämä saavat  palkkataulukon</t>
  </si>
  <si>
    <t xml:space="preserve">mukaisen MKK- tai YKK-pätevyyslisäkorotuksen. Lisää ei myöskään makseta </t>
  </si>
  <si>
    <t>päällikölle, konepäällikölle tai yliperämiehelle.</t>
  </si>
  <si>
    <t>Lisä maksetaan sekätyö- että vapaajaksoilta.</t>
  </si>
  <si>
    <t>Koulutus- ja tutkintalisä</t>
  </si>
  <si>
    <r>
      <t>Koulutuslisä:</t>
    </r>
    <r>
      <rPr>
        <sz val="10"/>
        <rFont val="Arial"/>
        <family val="2"/>
      </rPr>
      <t xml:space="preserve"> Niille merikapteeni- ja insinööriopiskelijoille, jotka opiskelevat</t>
    </r>
  </si>
  <si>
    <t>tai ovat valmistuneet ammattikorkeakoulussa ja jotka ovat saaneet vahtiperämiehen</t>
  </si>
  <si>
    <t>tai vahtikonemestarin pätevyyskirjanmaksetaan erillinen koulutuslisä.</t>
  </si>
  <si>
    <t>Tämä lisä ei poistu,kun vahtiperämies tai  vahtikonemestari saa ylemmän pätevvyyskirjan.</t>
  </si>
  <si>
    <r>
      <t xml:space="preserve">Tutkintolisä: </t>
    </r>
    <r>
      <rPr>
        <sz val="10"/>
        <rFont val="Arial"/>
        <family val="2"/>
      </rPr>
      <t>Perämiehelle tai konemestarille, joka on suorittanut merikapteenin-</t>
    </r>
  </si>
  <si>
    <t>tai insinööritutkinnon ammattikorkeakoulussa, maksetaan yksi erillinen tutkintolisä kuukausittain</t>
  </si>
  <si>
    <t>Lisää ei makseta perämiehelletaikonemestarille mikäli nämä saavat</t>
  </si>
  <si>
    <t>palkkataulukon mukaisen MKK- tai YKK-pätevyyslisäkorotuksen. Lisää ei myöskään</t>
  </si>
  <si>
    <t>makseta päällikölle, konepäällikölle tai yliperämiehelle.</t>
  </si>
  <si>
    <t>Tillägget erläggs såväl under  arbets-som under ledighetsperioden.</t>
  </si>
  <si>
    <t>Tillägget erläggs såväl under arbets-som under ledighetsperioden.</t>
  </si>
  <si>
    <t>00-04 vahtia ajavalle perämiehelle maksetaan 1.5.2009 lukien</t>
  </si>
  <si>
    <t>E0-lisä on 1.5.2009 lukien</t>
  </si>
  <si>
    <t>Åt styrman som kör 00-04 vakten betalas från den 1.5.2009</t>
  </si>
  <si>
    <t>GARANTILÖNEBILAGA 1.5.2009</t>
  </si>
  <si>
    <t>Åt styrman som kör  00-04 vakten betalas från den 1.5.2009</t>
  </si>
  <si>
    <t>E0-tillägget är från och med den 1.5.2009</t>
  </si>
  <si>
    <r>
      <t xml:space="preserve">vars storlek är </t>
    </r>
    <r>
      <rPr>
        <b/>
        <sz val="10"/>
        <rFont val="Arial"/>
        <family val="2"/>
      </rPr>
      <t>86,78</t>
    </r>
    <r>
      <rPr>
        <sz val="10"/>
        <rFont val="Arial"/>
        <family val="0"/>
      </rPr>
      <t xml:space="preserve"> euro i månaden från och med den 1.5.2009.</t>
    </r>
  </si>
  <si>
    <r>
      <t xml:space="preserve">a) på passagerarfartyg (SOLAS-definition) </t>
    </r>
    <r>
      <rPr>
        <b/>
        <sz val="10"/>
        <rFont val="Arial"/>
        <family val="2"/>
      </rPr>
      <t>110,59 €/mån</t>
    </r>
    <r>
      <rPr>
        <sz val="10"/>
        <rFont val="Arial"/>
        <family val="2"/>
      </rPr>
      <t>,</t>
    </r>
  </si>
  <si>
    <r>
      <t>b) på tankfartyg samt lastfartyg, vilka har certifikat för farligt gods</t>
    </r>
    <r>
      <rPr>
        <b/>
        <sz val="10"/>
        <rFont val="Arial"/>
        <family val="2"/>
      </rPr>
      <t xml:space="preserve"> 55,29 €/mån</t>
    </r>
    <r>
      <rPr>
        <sz val="10"/>
        <rFont val="Arial"/>
        <family val="2"/>
      </rPr>
      <t xml:space="preserve"> </t>
    </r>
  </si>
  <si>
    <r>
      <t xml:space="preserve">och c) på övriga fraktfartyg </t>
    </r>
    <r>
      <rPr>
        <b/>
        <sz val="10"/>
        <rFont val="Arial"/>
        <family val="2"/>
      </rPr>
      <t>22,11 €/mån</t>
    </r>
    <r>
      <rPr>
        <sz val="10"/>
        <rFont val="Arial"/>
        <family val="2"/>
      </rPr>
      <t>.</t>
    </r>
  </si>
  <si>
    <r>
      <t xml:space="preserve">GARANTILÖNEBILAGA </t>
    </r>
    <r>
      <rPr>
        <b/>
        <u val="single"/>
        <sz val="12"/>
        <rFont val="Arial"/>
        <family val="2"/>
      </rPr>
      <t>1.5.2009</t>
    </r>
  </si>
  <si>
    <r>
      <t xml:space="preserve">Utrikesfartens löner </t>
    </r>
    <r>
      <rPr>
        <b/>
        <u val="single"/>
        <sz val="12"/>
        <rFont val="Arial"/>
        <family val="2"/>
      </rPr>
      <t>1.5.2009</t>
    </r>
  </si>
  <si>
    <t>Se styrmännen!</t>
  </si>
  <si>
    <r>
      <t xml:space="preserve">storlek är </t>
    </r>
    <r>
      <rPr>
        <b/>
        <sz val="10"/>
        <rFont val="Arial"/>
        <family val="2"/>
      </rPr>
      <t>86,78</t>
    </r>
    <r>
      <rPr>
        <sz val="10"/>
        <rFont val="Arial"/>
        <family val="0"/>
      </rPr>
      <t xml:space="preserve"> euro i månaden fr.o.m. den 1.5.2009.</t>
    </r>
  </si>
  <si>
    <t>TANKFARTYG</t>
  </si>
  <si>
    <t>RO-RO O.A. FARTTYG</t>
  </si>
  <si>
    <r>
      <t xml:space="preserve">PASSAGERARFARTYG </t>
    </r>
    <r>
      <rPr>
        <b/>
        <u val="single"/>
        <sz val="12"/>
        <rFont val="Arial"/>
        <family val="2"/>
      </rPr>
      <t>1.5.2009</t>
    </r>
  </si>
  <si>
    <t>PASSAGERARFARTYG</t>
  </si>
  <si>
    <r>
      <t xml:space="preserve">storlek är </t>
    </r>
    <r>
      <rPr>
        <b/>
        <sz val="10"/>
        <rFont val="Arial"/>
        <family val="2"/>
      </rPr>
      <t>86,78</t>
    </r>
    <r>
      <rPr>
        <sz val="10"/>
        <rFont val="Arial"/>
        <family val="0"/>
      </rPr>
      <t xml:space="preserve"> euro i månaden fr.o.m den 1.5.2009.</t>
    </r>
  </si>
  <si>
    <r>
      <t xml:space="preserve">a) på passagerarfartyg (SOLAS-definition) </t>
    </r>
    <r>
      <rPr>
        <b/>
        <sz val="10"/>
        <rFont val="Arial"/>
        <family val="2"/>
      </rPr>
      <t>110,59 €/mån</t>
    </r>
    <r>
      <rPr>
        <sz val="10"/>
        <rFont val="Arial"/>
        <family val="0"/>
      </rPr>
      <t>,</t>
    </r>
  </si>
  <si>
    <r>
      <t xml:space="preserve">b) på tankfartyg samt lastfartyg, vilka har certifikat för farligt gods, </t>
    </r>
    <r>
      <rPr>
        <b/>
        <sz val="10"/>
        <rFont val="Arial"/>
        <family val="2"/>
      </rPr>
      <t>55,29 €/mån</t>
    </r>
  </si>
  <si>
    <r>
      <t xml:space="preserve">och c) på övriga fraktfartyg </t>
    </r>
    <r>
      <rPr>
        <b/>
        <sz val="10"/>
        <rFont val="Arial"/>
        <family val="2"/>
      </rPr>
      <t>22,11 €/mån</t>
    </r>
    <r>
      <rPr>
        <sz val="10"/>
        <rFont val="Arial"/>
        <family val="0"/>
      </rPr>
      <t>.</t>
    </r>
  </si>
  <si>
    <t>RO-RO O.A. FARTYG</t>
  </si>
  <si>
    <r>
      <t xml:space="preserve">GARANTILÖNEBILAGA   </t>
    </r>
    <r>
      <rPr>
        <b/>
        <u val="single"/>
        <sz val="12"/>
        <rFont val="Arial"/>
        <family val="2"/>
      </rPr>
      <t>1.5.2009</t>
    </r>
  </si>
  <si>
    <r>
      <rPr>
        <b/>
        <sz val="10"/>
        <rFont val="Arial"/>
        <family val="2"/>
      </rPr>
      <t>6,16</t>
    </r>
    <r>
      <rPr>
        <sz val="10"/>
        <rFont val="Arial"/>
        <family val="2"/>
      </rPr>
      <t>/dygn</t>
    </r>
  </si>
  <si>
    <r>
      <rPr>
        <b/>
        <sz val="10"/>
        <rFont val="Arial"/>
        <family val="2"/>
      </rPr>
      <t>6,16</t>
    </r>
    <r>
      <rPr>
        <sz val="10"/>
        <rFont val="Arial"/>
        <family val="2"/>
      </rPr>
      <t xml:space="preserve"> /dygn</t>
    </r>
  </si>
  <si>
    <r>
      <t xml:space="preserve">TAKUUPALKALIITE </t>
    </r>
    <r>
      <rPr>
        <b/>
        <u val="single"/>
        <sz val="12"/>
        <rFont val="Arial"/>
        <family val="2"/>
      </rPr>
      <t>1.5.2009</t>
    </r>
  </si>
  <si>
    <t>SÄILIÖALUKSET</t>
  </si>
  <si>
    <r>
      <t xml:space="preserve">TAKUUPALKKALIITE </t>
    </r>
    <r>
      <rPr>
        <b/>
        <u val="single"/>
        <sz val="12"/>
        <rFont val="Arial"/>
        <family val="2"/>
      </rPr>
      <t>1.5.2009</t>
    </r>
  </si>
  <si>
    <t>RO-RO Y.M. ALUKSET</t>
  </si>
  <si>
    <r>
      <t xml:space="preserve">MATKUSTAJA-ALUKSET </t>
    </r>
    <r>
      <rPr>
        <b/>
        <u val="single"/>
        <sz val="12"/>
        <rFont val="Arial"/>
        <family val="2"/>
      </rPr>
      <t>1.5.2009</t>
    </r>
  </si>
  <si>
    <t>Vahtivapaa konepääll.</t>
  </si>
  <si>
    <t>II/III-konemest.</t>
  </si>
  <si>
    <r>
      <t xml:space="preserve">Ulkomaanliikenteen palkat </t>
    </r>
    <r>
      <rPr>
        <b/>
        <u val="single"/>
        <sz val="12"/>
        <rFont val="Arial"/>
        <family val="2"/>
      </rPr>
      <t>1.5.2009</t>
    </r>
  </si>
  <si>
    <r>
      <t xml:space="preserve">jonka suuruus on </t>
    </r>
    <r>
      <rPr>
        <b/>
        <sz val="10"/>
        <rFont val="Arial"/>
        <family val="2"/>
      </rPr>
      <t>86,78</t>
    </r>
    <r>
      <rPr>
        <sz val="10"/>
        <rFont val="Arial"/>
        <family val="0"/>
      </rPr>
      <t xml:space="preserve"> euroa kuukaudessa 1.10.2008 lähtien.</t>
    </r>
  </si>
  <si>
    <r>
      <t xml:space="preserve">a) matkustaja-alukselle (SOLAS-määritelmä) </t>
    </r>
    <r>
      <rPr>
        <b/>
        <sz val="10"/>
        <rFont val="Arial"/>
        <family val="2"/>
      </rPr>
      <t>110,59 €/kk</t>
    </r>
    <r>
      <rPr>
        <sz val="10"/>
        <rFont val="Arial"/>
        <family val="0"/>
      </rPr>
      <t>,</t>
    </r>
  </si>
  <si>
    <r>
      <t xml:space="preserve">b) säiliöaluksella sekä rahtialuksella, jolla on vaarallisten lastien sertifikaatti, </t>
    </r>
    <r>
      <rPr>
        <b/>
        <sz val="10"/>
        <rFont val="Arial"/>
        <family val="2"/>
      </rPr>
      <t>55,29€ / kk</t>
    </r>
    <r>
      <rPr>
        <sz val="10"/>
        <rFont val="Arial"/>
        <family val="2"/>
      </rPr>
      <t>,</t>
    </r>
  </si>
  <si>
    <r>
      <t xml:space="preserve">c) muulla rahtialuksella </t>
    </r>
    <r>
      <rPr>
        <b/>
        <sz val="10"/>
        <rFont val="Arial"/>
        <family val="2"/>
      </rPr>
      <t>22,11</t>
    </r>
    <r>
      <rPr>
        <sz val="10"/>
        <rFont val="Arial"/>
        <family val="0"/>
      </rPr>
      <t xml:space="preserve"> €/kk</t>
    </r>
  </si>
  <si>
    <r>
      <t xml:space="preserve">jonka suuruus on </t>
    </r>
    <r>
      <rPr>
        <b/>
        <sz val="10"/>
        <rFont val="Arial"/>
        <family val="2"/>
      </rPr>
      <t>86,78</t>
    </r>
    <r>
      <rPr>
        <sz val="10"/>
        <rFont val="Arial"/>
        <family val="0"/>
      </rPr>
      <t xml:space="preserve"> euroa kuukaudessa 1.5.2009 lähtien.</t>
    </r>
  </si>
  <si>
    <r>
      <t xml:space="preserve">b) säiliöaluksella sekä rahtialuksella, jolla on vaarallisten lastien sertifikaatti, </t>
    </r>
    <r>
      <rPr>
        <b/>
        <sz val="10"/>
        <rFont val="Arial"/>
        <family val="2"/>
      </rPr>
      <t xml:space="preserve">55,29 € </t>
    </r>
    <r>
      <rPr>
        <sz val="10"/>
        <rFont val="Arial"/>
        <family val="2"/>
      </rPr>
      <t>/ kk</t>
    </r>
  </si>
  <si>
    <r>
      <rPr>
        <b/>
        <sz val="10"/>
        <rFont val="Arial"/>
        <family val="2"/>
      </rPr>
      <t>6,16</t>
    </r>
    <r>
      <rPr>
        <sz val="10"/>
        <rFont val="Arial"/>
        <family val="0"/>
      </rPr>
      <t xml:space="preserve"> /vrk</t>
    </r>
  </si>
  <si>
    <r>
      <rPr>
        <b/>
        <sz val="10"/>
        <rFont val="Arial"/>
        <family val="2"/>
      </rPr>
      <t>6,16</t>
    </r>
    <r>
      <rPr>
        <sz val="10"/>
        <rFont val="Arial"/>
        <family val="2"/>
      </rPr>
      <t xml:space="preserve"> /vrk</t>
    </r>
  </si>
  <si>
    <t xml:space="preserve">Katso </t>
  </si>
  <si>
    <t>konemest.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</si>
</sst>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2" applyNumberFormat="0" applyAlignment="0" applyProtection="0"/>
    <xf numFmtId="0" fontId="23" fillId="23" borderId="8" applyNumberFormat="0" applyAlignment="0" applyProtection="0"/>
    <xf numFmtId="0" fontId="24" fillId="21" borderId="9" applyNumberFormat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8" fontId="0" fillId="0" borderId="0" xfId="0" applyNumberFormat="1" applyAlignment="1">
      <alignment/>
    </xf>
    <xf numFmtId="2" fontId="0" fillId="24" borderId="0" xfId="0" applyNumberForma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/>
    </xf>
    <xf numFmtId="0" fontId="2" fillId="24" borderId="0" xfId="0" applyFont="1" applyFill="1" applyAlignment="1">
      <alignment horizontal="right"/>
    </xf>
    <xf numFmtId="14" fontId="1" fillId="0" borderId="0" xfId="0" applyNumberFormat="1" applyFont="1" applyAlignment="1">
      <alignment horizontal="center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/>
    </xf>
    <xf numFmtId="0" fontId="2" fillId="24" borderId="0" xfId="0" applyFont="1" applyFill="1" applyAlignment="1">
      <alignment horizontal="left"/>
    </xf>
    <xf numFmtId="2" fontId="0" fillId="0" borderId="0" xfId="0" applyNumberFormat="1" applyAlignment="1">
      <alignment horizontal="left" indent="2"/>
    </xf>
    <xf numFmtId="2" fontId="1" fillId="0" borderId="0" xfId="0" applyNumberFormat="1" applyFont="1" applyAlignment="1">
      <alignment horizontal="left" indent="2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2" fontId="27" fillId="24" borderId="0" xfId="0" applyNumberFormat="1" applyFont="1" applyFill="1" applyAlignment="1">
      <alignment/>
    </xf>
    <xf numFmtId="2" fontId="26" fillId="24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14" fontId="6" fillId="0" borderId="10" xfId="0" applyNumberFormat="1" applyFont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6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2" fontId="1" fillId="24" borderId="10" xfId="0" applyNumberFormat="1" applyFont="1" applyFill="1" applyBorder="1" applyAlignment="1">
      <alignment horizontal="center"/>
    </xf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2" fontId="1" fillId="25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workbookViewId="0" topLeftCell="A123">
      <selection activeCell="C155" sqref="C155"/>
    </sheetView>
  </sheetViews>
  <sheetFormatPr defaultColWidth="9.140625" defaultRowHeight="12.75"/>
  <cols>
    <col min="1" max="1" width="14.421875" style="0" customWidth="1"/>
    <col min="2" max="2" width="9.421875" style="0" customWidth="1"/>
    <col min="3" max="3" width="9.8515625" style="0" customWidth="1"/>
    <col min="4" max="4" width="6.8515625" style="0" customWidth="1"/>
    <col min="6" max="6" width="6.7109375" style="0" customWidth="1"/>
    <col min="8" max="8" width="4.57421875" style="0" customWidth="1"/>
    <col min="9" max="9" width="16.00390625" style="0" customWidth="1"/>
  </cols>
  <sheetData>
    <row r="1" ht="15.75">
      <c r="A1" s="68" t="s">
        <v>0</v>
      </c>
    </row>
    <row r="2" ht="8.25" customHeight="1"/>
    <row r="3" spans="1:3" ht="15.75">
      <c r="A3" s="6" t="s">
        <v>236</v>
      </c>
      <c r="B3" s="3"/>
      <c r="C3" s="3"/>
    </row>
    <row r="4" ht="6" customHeight="1"/>
    <row r="5" spans="1:10" ht="12.75">
      <c r="A5" s="12" t="s">
        <v>50</v>
      </c>
      <c r="B5" s="10" t="s">
        <v>51</v>
      </c>
      <c r="C5" s="75" t="s">
        <v>1</v>
      </c>
      <c r="D5" s="47"/>
      <c r="E5" s="75" t="s">
        <v>2</v>
      </c>
      <c r="F5" s="47"/>
      <c r="G5" s="75" t="s">
        <v>3</v>
      </c>
      <c r="H5" s="47"/>
      <c r="I5" s="75" t="s">
        <v>4</v>
      </c>
      <c r="J5" s="10"/>
    </row>
    <row r="7" spans="1:10" ht="12.75">
      <c r="A7" s="12" t="s">
        <v>5</v>
      </c>
      <c r="B7" s="19">
        <v>12999</v>
      </c>
      <c r="C7" s="3">
        <v>2301.28</v>
      </c>
      <c r="D7" s="3"/>
      <c r="E7" s="46">
        <v>3130.94</v>
      </c>
      <c r="F7" s="46"/>
      <c r="G7" s="3">
        <v>1894.33</v>
      </c>
      <c r="H7" s="3"/>
      <c r="I7" s="45">
        <v>1719.16</v>
      </c>
      <c r="J7" s="59"/>
    </row>
    <row r="8" spans="1:10" ht="12.75">
      <c r="A8" s="12">
        <v>13000</v>
      </c>
      <c r="B8" s="19">
        <v>-29999</v>
      </c>
      <c r="C8" s="3">
        <v>2387.34</v>
      </c>
      <c r="D8" s="3"/>
      <c r="E8" s="46">
        <v>3228.48</v>
      </c>
      <c r="F8" s="46"/>
      <c r="G8" s="3">
        <v>1967.91</v>
      </c>
      <c r="H8" s="3"/>
      <c r="I8" s="45">
        <v>1719.16</v>
      </c>
      <c r="J8" s="59"/>
    </row>
    <row r="9" spans="1:10" ht="12.75">
      <c r="A9" s="12">
        <v>30000</v>
      </c>
      <c r="B9" s="19">
        <v>-79999</v>
      </c>
      <c r="C9" s="3">
        <v>2490.81</v>
      </c>
      <c r="D9" s="3"/>
      <c r="E9" s="46">
        <v>3381.13</v>
      </c>
      <c r="F9" s="46"/>
      <c r="G9" s="3">
        <v>2087.36</v>
      </c>
      <c r="H9" s="3"/>
      <c r="I9" s="45">
        <v>1770.56</v>
      </c>
      <c r="J9" s="59"/>
    </row>
    <row r="10" spans="1:10" ht="12.75">
      <c r="A10" s="12">
        <v>80000</v>
      </c>
      <c r="B10" s="19">
        <v>-159999</v>
      </c>
      <c r="C10" s="3">
        <v>2554.74</v>
      </c>
      <c r="D10" s="3"/>
      <c r="E10" s="46">
        <v>3527.84</v>
      </c>
      <c r="F10" s="46"/>
      <c r="G10" s="3">
        <v>2182.84</v>
      </c>
      <c r="H10" s="3"/>
      <c r="I10" s="45">
        <v>1859.51</v>
      </c>
      <c r="J10" s="59"/>
    </row>
    <row r="11" spans="1:10" ht="12" customHeight="1">
      <c r="A11" s="12">
        <v>160000</v>
      </c>
      <c r="B11" s="19" t="s">
        <v>6</v>
      </c>
      <c r="C11" s="3">
        <v>2693.26</v>
      </c>
      <c r="D11" s="3"/>
      <c r="E11" s="46">
        <v>3679.88</v>
      </c>
      <c r="F11" s="46"/>
      <c r="G11" s="3">
        <v>2288.58</v>
      </c>
      <c r="H11" s="3"/>
      <c r="I11" s="45">
        <v>1960.74</v>
      </c>
      <c r="J11" s="59"/>
    </row>
    <row r="12" spans="1:10" ht="6.75" customHeight="1">
      <c r="A12" s="1"/>
      <c r="J12" s="59" t="s">
        <v>13</v>
      </c>
    </row>
    <row r="13" spans="1:10" ht="12.75">
      <c r="A13" s="3" t="s">
        <v>7</v>
      </c>
      <c r="I13" s="3"/>
      <c r="J13" s="59" t="s">
        <v>13</v>
      </c>
    </row>
    <row r="14" spans="1:10" ht="8.25" customHeight="1">
      <c r="A14" s="10"/>
      <c r="I14" s="3"/>
      <c r="J14" s="59" t="s">
        <v>13</v>
      </c>
    </row>
    <row r="15" spans="1:10" ht="12.75">
      <c r="A15" s="6" t="s">
        <v>1</v>
      </c>
      <c r="I15" s="47"/>
      <c r="J15" s="59" t="s">
        <v>13</v>
      </c>
    </row>
    <row r="16" spans="1:10" ht="12.75">
      <c r="A16" s="11"/>
      <c r="C16" t="s">
        <v>8</v>
      </c>
      <c r="I16" s="45">
        <v>84.31</v>
      </c>
      <c r="J16" s="59"/>
    </row>
    <row r="17" spans="1:10" ht="6" customHeight="1">
      <c r="A17" s="1"/>
      <c r="I17" s="45"/>
      <c r="J17" s="59" t="s">
        <v>13</v>
      </c>
    </row>
    <row r="18" spans="1:10" ht="12.75">
      <c r="A18" s="1"/>
      <c r="C18" t="s">
        <v>9</v>
      </c>
      <c r="I18" s="45">
        <v>45.7</v>
      </c>
      <c r="J18" s="59"/>
    </row>
    <row r="19" spans="1:10" ht="6" customHeight="1">
      <c r="A19" s="1"/>
      <c r="I19" s="45"/>
      <c r="J19" s="59" t="s">
        <v>13</v>
      </c>
    </row>
    <row r="20" spans="1:10" ht="12.75">
      <c r="A20" s="1"/>
      <c r="C20" t="s">
        <v>10</v>
      </c>
      <c r="I20" s="45">
        <v>28.48</v>
      </c>
      <c r="J20" s="59"/>
    </row>
    <row r="21" spans="1:10" ht="6" customHeight="1">
      <c r="A21" s="1"/>
      <c r="I21" s="45"/>
      <c r="J21" s="59" t="s">
        <v>13</v>
      </c>
    </row>
    <row r="22" spans="1:10" ht="12.75">
      <c r="A22" s="1"/>
      <c r="C22" t="s">
        <v>11</v>
      </c>
      <c r="I22" s="45">
        <v>8.29</v>
      </c>
      <c r="J22" s="59" t="s">
        <v>13</v>
      </c>
    </row>
    <row r="23" spans="1:10" ht="12.75">
      <c r="A23" s="1"/>
      <c r="I23" s="45"/>
      <c r="J23" s="59" t="s">
        <v>13</v>
      </c>
    </row>
    <row r="24" spans="1:10" ht="12.75">
      <c r="A24" s="1"/>
      <c r="B24" t="s">
        <v>170</v>
      </c>
      <c r="I24" s="45" t="s">
        <v>169</v>
      </c>
      <c r="J24" s="59" t="s">
        <v>13</v>
      </c>
    </row>
    <row r="25" spans="1:10" ht="8.25" customHeight="1">
      <c r="A25" s="1"/>
      <c r="I25" s="45"/>
      <c r="J25" s="59" t="s">
        <v>13</v>
      </c>
    </row>
    <row r="26" spans="1:10" ht="12.75">
      <c r="A26" s="1"/>
      <c r="B26" t="s">
        <v>34</v>
      </c>
      <c r="I26" s="45">
        <v>140.88</v>
      </c>
      <c r="J26" s="59"/>
    </row>
    <row r="27" spans="1:10" ht="12" customHeight="1">
      <c r="A27" s="1"/>
      <c r="I27" s="45"/>
      <c r="J27" s="59" t="s">
        <v>13</v>
      </c>
    </row>
    <row r="28" spans="1:10" ht="12.75">
      <c r="A28" s="74" t="s">
        <v>12</v>
      </c>
      <c r="B28" s="5"/>
      <c r="I28" s="47"/>
      <c r="J28" s="59" t="s">
        <v>13</v>
      </c>
    </row>
    <row r="29" spans="1:11" ht="12.75">
      <c r="A29" s="11"/>
      <c r="C29" t="s">
        <v>8</v>
      </c>
      <c r="I29" s="45">
        <v>74.97</v>
      </c>
      <c r="J29" s="59"/>
      <c r="K29" s="18"/>
    </row>
    <row r="30" spans="1:11" ht="12.75">
      <c r="A30" s="5"/>
      <c r="I30" s="45">
        <v>67.6</v>
      </c>
      <c r="J30" s="59"/>
      <c r="K30" s="18"/>
    </row>
    <row r="31" spans="1:10" ht="6" customHeight="1">
      <c r="A31" s="5"/>
      <c r="I31" s="45" t="s">
        <v>13</v>
      </c>
      <c r="J31" s="59"/>
    </row>
    <row r="32" spans="1:10" ht="12.75">
      <c r="A32" s="5"/>
      <c r="C32" t="s">
        <v>14</v>
      </c>
      <c r="I32" s="45">
        <f>18.69*1.019</f>
        <v>19.04511</v>
      </c>
      <c r="J32" s="59"/>
    </row>
    <row r="33" spans="1:10" ht="11.25" customHeight="1">
      <c r="A33" s="5"/>
      <c r="I33" s="45"/>
      <c r="J33" s="59"/>
    </row>
    <row r="34" spans="1:10" ht="12.75">
      <c r="A34" s="5"/>
      <c r="C34" t="s">
        <v>15</v>
      </c>
      <c r="I34" s="45">
        <f>0.94*1.019</f>
        <v>0.9578599999999998</v>
      </c>
      <c r="J34" s="59"/>
    </row>
    <row r="35" spans="1:10" ht="12.75">
      <c r="A35" s="5"/>
      <c r="I35" s="45">
        <v>1.51</v>
      </c>
      <c r="J35" s="59"/>
    </row>
    <row r="36" spans="1:10" ht="6" customHeight="1">
      <c r="A36" s="5"/>
      <c r="I36" s="45"/>
      <c r="J36" s="59"/>
    </row>
    <row r="37" spans="1:10" ht="12.75">
      <c r="A37" s="5"/>
      <c r="C37" t="s">
        <v>16</v>
      </c>
      <c r="I37" s="45">
        <v>45.7</v>
      </c>
      <c r="J37" s="59"/>
    </row>
    <row r="38" spans="1:10" ht="6" customHeight="1">
      <c r="A38" s="5"/>
      <c r="I38" s="45" t="s">
        <v>13</v>
      </c>
      <c r="J38" s="59"/>
    </row>
    <row r="39" spans="1:11" ht="12.75">
      <c r="A39" s="5"/>
      <c r="C39" t="s">
        <v>17</v>
      </c>
      <c r="I39" s="45">
        <f>15.39*1.019</f>
        <v>15.682409999999999</v>
      </c>
      <c r="J39" s="59"/>
      <c r="K39" s="18"/>
    </row>
    <row r="40" spans="1:9" ht="12.75">
      <c r="A40" s="5"/>
      <c r="C40" t="s">
        <v>18</v>
      </c>
      <c r="I40" s="47"/>
    </row>
    <row r="41" spans="1:9" ht="7.5" customHeight="1">
      <c r="A41" s="5"/>
      <c r="I41" s="45"/>
    </row>
    <row r="42" spans="1:9" ht="12.75">
      <c r="A42" s="11"/>
      <c r="B42" t="s">
        <v>19</v>
      </c>
      <c r="I42" s="47"/>
    </row>
    <row r="43" spans="2:9" ht="12.75">
      <c r="B43" t="s">
        <v>20</v>
      </c>
      <c r="I43" s="47"/>
    </row>
    <row r="44" spans="3:9" ht="12.75">
      <c r="C44" t="s">
        <v>21</v>
      </c>
      <c r="I44" s="47">
        <v>27.31</v>
      </c>
    </row>
    <row r="45" spans="3:9" ht="12.75">
      <c r="C45" t="s">
        <v>22</v>
      </c>
      <c r="I45" s="47">
        <v>51.39</v>
      </c>
    </row>
    <row r="46" spans="3:9" ht="12.75">
      <c r="C46" t="s">
        <v>23</v>
      </c>
      <c r="I46" s="47" t="s">
        <v>24</v>
      </c>
    </row>
    <row r="47" ht="7.5" customHeight="1">
      <c r="I47" s="47"/>
    </row>
    <row r="48" spans="2:9" ht="12.75">
      <c r="B48" t="s">
        <v>25</v>
      </c>
      <c r="I48" s="47"/>
    </row>
    <row r="49" spans="2:9" ht="12.75">
      <c r="B49" t="s">
        <v>26</v>
      </c>
      <c r="I49" s="47">
        <v>20.01</v>
      </c>
    </row>
    <row r="50" spans="3:9" ht="12.75">
      <c r="C50" t="s">
        <v>27</v>
      </c>
      <c r="I50" s="47">
        <v>13.38</v>
      </c>
    </row>
    <row r="51" spans="3:9" ht="12.75">
      <c r="C51" t="s">
        <v>28</v>
      </c>
      <c r="I51" s="45">
        <v>6.63</v>
      </c>
    </row>
    <row r="52" ht="12.75">
      <c r="I52" s="47"/>
    </row>
    <row r="53" spans="1:9" ht="12.75">
      <c r="A53" s="11"/>
      <c r="B53" t="s">
        <v>29</v>
      </c>
      <c r="I53" s="47"/>
    </row>
    <row r="54" spans="2:10" ht="12.75">
      <c r="B54" t="s">
        <v>30</v>
      </c>
      <c r="I54" s="45">
        <v>22.73</v>
      </c>
      <c r="J54" s="59"/>
    </row>
    <row r="55" spans="2:10" ht="12.75">
      <c r="B55" t="s">
        <v>31</v>
      </c>
      <c r="I55" s="45">
        <v>27.35</v>
      </c>
      <c r="J55" s="59"/>
    </row>
    <row r="56" spans="2:10" ht="12.75">
      <c r="B56" t="s">
        <v>32</v>
      </c>
      <c r="I56" s="45">
        <v>36.99</v>
      </c>
      <c r="J56" s="59"/>
    </row>
    <row r="57" spans="2:10" ht="12.75">
      <c r="B57" t="s">
        <v>33</v>
      </c>
      <c r="I57" s="45">
        <v>45.7</v>
      </c>
      <c r="J57" s="59"/>
    </row>
    <row r="58" spans="9:10" ht="12.75">
      <c r="I58" s="45" t="s">
        <v>13</v>
      </c>
      <c r="J58" s="59"/>
    </row>
    <row r="59" spans="2:11" ht="12.75">
      <c r="B59" s="10" t="s">
        <v>34</v>
      </c>
      <c r="I59" s="45">
        <v>39.64</v>
      </c>
      <c r="J59" s="59"/>
      <c r="K59" s="18"/>
    </row>
    <row r="60" spans="2:11" ht="12.75">
      <c r="B60" s="10"/>
      <c r="I60" s="45" t="s">
        <v>13</v>
      </c>
      <c r="J60" s="59"/>
      <c r="K60" s="18"/>
    </row>
    <row r="61" spans="2:10" ht="12.75">
      <c r="B61" s="10" t="s">
        <v>35</v>
      </c>
      <c r="I61" s="45">
        <v>38</v>
      </c>
      <c r="J61" s="59"/>
    </row>
    <row r="62" spans="2:9" ht="12.75">
      <c r="B62" s="10"/>
      <c r="I62" s="47"/>
    </row>
    <row r="63" spans="1:9" ht="12.75">
      <c r="A63" s="6" t="s">
        <v>174</v>
      </c>
      <c r="I63" s="47"/>
    </row>
    <row r="64" spans="1:9" ht="12.75">
      <c r="A64" s="3" t="s">
        <v>175</v>
      </c>
      <c r="I64" s="47"/>
    </row>
    <row r="65" spans="1:9" ht="12.75">
      <c r="A65" s="10" t="s">
        <v>176</v>
      </c>
      <c r="I65" s="47"/>
    </row>
    <row r="66" spans="1:9" ht="12.75">
      <c r="A66" s="10" t="s">
        <v>177</v>
      </c>
      <c r="I66" s="47"/>
    </row>
    <row r="67" spans="1:10" ht="12.75">
      <c r="A67" s="10"/>
      <c r="I67" s="45">
        <v>52.43</v>
      </c>
      <c r="J67" s="59"/>
    </row>
    <row r="68" spans="1:9" ht="12.75">
      <c r="A68" s="10" t="s">
        <v>178</v>
      </c>
      <c r="I68" s="47"/>
    </row>
    <row r="69" spans="1:9" ht="12.75">
      <c r="A69" s="10" t="s">
        <v>179</v>
      </c>
      <c r="I69" s="47"/>
    </row>
    <row r="70" spans="1:9" ht="12.75">
      <c r="A70" s="10"/>
      <c r="I70" s="47"/>
    </row>
    <row r="71" spans="1:9" ht="12.75">
      <c r="A71" s="10" t="s">
        <v>223</v>
      </c>
      <c r="I71" s="47"/>
    </row>
    <row r="72" spans="1:9" ht="12.75">
      <c r="A72" s="10"/>
      <c r="I72" s="47"/>
    </row>
    <row r="73" spans="1:9" ht="12.75">
      <c r="A73" s="3" t="s">
        <v>180</v>
      </c>
      <c r="I73" s="47"/>
    </row>
    <row r="74" spans="1:9" ht="12.75">
      <c r="A74" s="10" t="s">
        <v>181</v>
      </c>
      <c r="I74" s="47"/>
    </row>
    <row r="75" spans="1:10" ht="12.75">
      <c r="A75" s="10" t="s">
        <v>182</v>
      </c>
      <c r="I75" s="45">
        <v>90.17</v>
      </c>
      <c r="J75" s="59"/>
    </row>
    <row r="76" ht="12.75">
      <c r="A76" s="10"/>
    </row>
    <row r="77" ht="12.75">
      <c r="A77" s="10" t="s">
        <v>183</v>
      </c>
    </row>
    <row r="78" ht="12.75">
      <c r="A78" s="10" t="s">
        <v>184</v>
      </c>
    </row>
    <row r="79" ht="12.75">
      <c r="A79" s="10" t="s">
        <v>185</v>
      </c>
    </row>
    <row r="80" ht="12.75">
      <c r="A80" s="10"/>
    </row>
    <row r="81" ht="12.75">
      <c r="A81" s="10" t="s">
        <v>186</v>
      </c>
    </row>
    <row r="82" ht="12.75">
      <c r="A82" s="10"/>
    </row>
    <row r="83" spans="1:10" ht="15.75">
      <c r="A83" s="32" t="s">
        <v>241</v>
      </c>
      <c r="B83" s="10"/>
      <c r="C83" s="56"/>
      <c r="J83" s="4"/>
    </row>
    <row r="84" ht="12.75">
      <c r="J84" s="4"/>
    </row>
    <row r="85" spans="1:10" ht="12.75">
      <c r="A85" s="6" t="s">
        <v>1</v>
      </c>
      <c r="J85" s="4"/>
    </row>
    <row r="86" ht="12.75">
      <c r="J86" s="4"/>
    </row>
    <row r="87" spans="1:10" ht="12.75">
      <c r="A87" s="12" t="s">
        <v>50</v>
      </c>
      <c r="B87" t="s">
        <v>13</v>
      </c>
      <c r="C87" s="54" t="s">
        <v>36</v>
      </c>
      <c r="D87" s="54"/>
      <c r="E87" s="54" t="s">
        <v>37</v>
      </c>
      <c r="F87" s="54"/>
      <c r="G87" s="52" t="s">
        <v>60</v>
      </c>
      <c r="H87" s="10"/>
      <c r="I87" s="10"/>
      <c r="J87" s="4"/>
    </row>
    <row r="88" spans="2:10" ht="12.75">
      <c r="B88" s="10" t="s">
        <v>51</v>
      </c>
      <c r="H88" s="59"/>
      <c r="J88" s="4"/>
    </row>
    <row r="89" spans="1:8" ht="12.75">
      <c r="A89" s="12" t="s">
        <v>13</v>
      </c>
      <c r="B89" s="19">
        <v>-12999</v>
      </c>
      <c r="C89" s="3">
        <v>3472.72</v>
      </c>
      <c r="D89" s="3"/>
      <c r="E89" s="46">
        <v>3534.8</v>
      </c>
      <c r="F89" s="46"/>
      <c r="G89" s="46">
        <v>3597.92</v>
      </c>
      <c r="H89" s="46"/>
    </row>
    <row r="90" spans="1:8" ht="12.75">
      <c r="A90" s="12">
        <v>13000</v>
      </c>
      <c r="B90" s="19">
        <v>-29999</v>
      </c>
      <c r="C90" s="3">
        <v>3563.07</v>
      </c>
      <c r="D90" s="3"/>
      <c r="E90" s="46">
        <v>3628.04</v>
      </c>
      <c r="F90" s="46"/>
      <c r="G90" s="46">
        <v>3691.56</v>
      </c>
      <c r="H90" s="46"/>
    </row>
    <row r="91" spans="1:8" ht="12.75">
      <c r="A91" s="12" t="s">
        <v>38</v>
      </c>
      <c r="C91" s="3">
        <v>3655.09</v>
      </c>
      <c r="D91" s="3"/>
      <c r="E91" s="46">
        <v>3721.27</v>
      </c>
      <c r="F91" s="46"/>
      <c r="G91" s="46">
        <v>3786.42</v>
      </c>
      <c r="H91" s="46"/>
    </row>
    <row r="92" spans="1:8" ht="12.75">
      <c r="A92" s="10"/>
      <c r="B92" s="19"/>
      <c r="C92" s="3"/>
      <c r="D92" s="3"/>
      <c r="E92" s="46"/>
      <c r="F92" s="46"/>
      <c r="G92" s="46"/>
      <c r="H92" s="46"/>
    </row>
    <row r="93" spans="1:8" ht="12.75">
      <c r="A93" s="6" t="s">
        <v>167</v>
      </c>
      <c r="B93" s="19"/>
      <c r="C93" s="3"/>
      <c r="D93" s="3"/>
      <c r="E93" s="46"/>
      <c r="F93" s="46"/>
      <c r="G93" s="46"/>
      <c r="H93" s="46"/>
    </row>
    <row r="94" spans="3:8" ht="8.25" customHeight="1">
      <c r="C94" s="3"/>
      <c r="D94" s="3"/>
      <c r="E94" s="46"/>
      <c r="F94" s="46"/>
      <c r="G94" s="46"/>
      <c r="H94" s="46"/>
    </row>
    <row r="95" spans="1:8" ht="12.75">
      <c r="A95" s="10"/>
      <c r="B95" s="19">
        <v>-12999</v>
      </c>
      <c r="C95" s="46">
        <f>2171.71*1.019</f>
        <v>2212.9724899999997</v>
      </c>
      <c r="D95" s="3"/>
      <c r="E95" s="46">
        <v>2264.82</v>
      </c>
      <c r="F95" s="46"/>
      <c r="G95" s="46">
        <v>2316.65</v>
      </c>
      <c r="H95" s="46"/>
    </row>
    <row r="96" spans="1:8" ht="12.75">
      <c r="A96" s="12">
        <v>13000</v>
      </c>
      <c r="B96" s="19">
        <v>-29999</v>
      </c>
      <c r="C96" s="46">
        <f>2227.81*1.019</f>
        <v>2270.1383899999996</v>
      </c>
      <c r="D96" s="3"/>
      <c r="E96" s="46">
        <v>2321.98</v>
      </c>
      <c r="F96" s="46"/>
      <c r="G96" s="46">
        <v>2375.87</v>
      </c>
      <c r="H96" s="46"/>
    </row>
    <row r="97" spans="1:8" ht="12.75">
      <c r="A97" s="12" t="s">
        <v>38</v>
      </c>
      <c r="C97" s="3">
        <v>2323.82</v>
      </c>
      <c r="D97" s="3"/>
      <c r="E97" s="46">
        <v>2378.94</v>
      </c>
      <c r="F97" s="46"/>
      <c r="G97" s="46">
        <v>2435.28</v>
      </c>
      <c r="H97" s="46"/>
    </row>
    <row r="98" spans="2:8" ht="12.75">
      <c r="B98" s="19"/>
      <c r="C98" s="3"/>
      <c r="D98" s="3"/>
      <c r="E98" s="46"/>
      <c r="F98" s="46"/>
      <c r="G98" s="46"/>
      <c r="H98" s="46"/>
    </row>
    <row r="99" spans="1:8" ht="12.75">
      <c r="A99" s="6" t="s">
        <v>166</v>
      </c>
      <c r="C99" s="3"/>
      <c r="D99" s="3"/>
      <c r="E99" s="46"/>
      <c r="F99" s="46"/>
      <c r="G99" s="46"/>
      <c r="H99" s="46"/>
    </row>
    <row r="100" spans="3:8" ht="8.25" customHeight="1">
      <c r="C100" s="3"/>
      <c r="D100" s="3"/>
      <c r="E100" s="46"/>
      <c r="F100" s="46"/>
      <c r="G100" s="46"/>
      <c r="H100" s="46"/>
    </row>
    <row r="101" spans="1:8" ht="12.75">
      <c r="A101" s="10"/>
      <c r="B101" s="19">
        <v>-12999</v>
      </c>
      <c r="C101" s="46">
        <f>2072.77*1.019</f>
        <v>2112.1526299999996</v>
      </c>
      <c r="D101" s="3"/>
      <c r="E101" s="46">
        <v>2164.4</v>
      </c>
      <c r="F101" s="46"/>
      <c r="G101" s="46">
        <v>2216.87</v>
      </c>
      <c r="H101" s="46"/>
    </row>
    <row r="102" spans="1:8" ht="12.75">
      <c r="A102" s="12">
        <v>13000</v>
      </c>
      <c r="B102" s="19">
        <v>-29999</v>
      </c>
      <c r="C102" s="46">
        <f>2125.47*1.019</f>
        <v>2165.8539299999998</v>
      </c>
      <c r="D102" s="3"/>
      <c r="E102" s="46">
        <v>2219.33</v>
      </c>
      <c r="F102" s="46"/>
      <c r="G102" s="46">
        <v>2272.38</v>
      </c>
      <c r="H102" s="46"/>
    </row>
    <row r="103" spans="1:8" ht="12.75">
      <c r="A103" s="12" t="s">
        <v>38</v>
      </c>
      <c r="C103" s="46">
        <f>2178.54*1.019</f>
        <v>2219.9322599999996</v>
      </c>
      <c r="D103" s="3"/>
      <c r="E103" s="46">
        <v>2274.25</v>
      </c>
      <c r="F103" s="46"/>
      <c r="G103" s="46">
        <v>2329.36</v>
      </c>
      <c r="H103" s="46"/>
    </row>
    <row r="104" spans="1:8" ht="7.5" customHeight="1">
      <c r="A104" s="1"/>
      <c r="B104" s="19"/>
      <c r="C104" s="3"/>
      <c r="D104" s="3"/>
      <c r="E104" s="46"/>
      <c r="F104" s="46"/>
      <c r="G104" s="46"/>
      <c r="H104" s="46"/>
    </row>
    <row r="105" spans="1:8" ht="12.75">
      <c r="A105" s="6" t="s">
        <v>39</v>
      </c>
      <c r="C105" s="3"/>
      <c r="D105" s="3"/>
      <c r="E105" s="46"/>
      <c r="F105" s="46"/>
      <c r="G105" s="46"/>
      <c r="H105" s="46"/>
    </row>
    <row r="106" spans="3:8" ht="12.75">
      <c r="C106" s="3"/>
      <c r="D106" s="3"/>
      <c r="E106" s="46"/>
      <c r="F106" s="46"/>
      <c r="G106" s="46"/>
      <c r="H106" s="46"/>
    </row>
    <row r="107" spans="1:8" ht="12.75">
      <c r="A107" s="10"/>
      <c r="B107" s="19">
        <v>-12999</v>
      </c>
      <c r="C107" s="46">
        <f>1776.58*1.019</f>
        <v>1810.3350199999998</v>
      </c>
      <c r="D107" s="3"/>
      <c r="E107" s="46">
        <v>1858.89</v>
      </c>
      <c r="F107" s="46"/>
      <c r="G107" s="46">
        <v>1908.9</v>
      </c>
      <c r="H107" s="46"/>
    </row>
    <row r="108" spans="1:8" ht="12.75">
      <c r="A108" s="12">
        <v>13000</v>
      </c>
      <c r="B108" s="19">
        <v>-29999</v>
      </c>
      <c r="C108" s="46">
        <f>1818.2*1.019</f>
        <v>1852.7458</v>
      </c>
      <c r="D108" s="3"/>
      <c r="E108" s="46">
        <v>1902.53</v>
      </c>
      <c r="F108" s="46"/>
      <c r="G108" s="46">
        <v>1953.95</v>
      </c>
      <c r="H108" s="46"/>
    </row>
    <row r="109" spans="1:8" ht="12.75">
      <c r="A109" s="12" t="s">
        <v>38</v>
      </c>
      <c r="C109" s="46">
        <f>1859.42*1.019</f>
        <v>1894.7489799999998</v>
      </c>
      <c r="D109" s="3"/>
      <c r="E109" s="46">
        <v>1946.6</v>
      </c>
      <c r="F109" s="46"/>
      <c r="G109" s="46">
        <v>2001.31</v>
      </c>
      <c r="H109" s="46"/>
    </row>
    <row r="110" ht="8.25" customHeight="1">
      <c r="B110" s="19"/>
    </row>
    <row r="111" ht="12.75">
      <c r="A111" t="s">
        <v>62</v>
      </c>
    </row>
    <row r="112" spans="1:8" ht="12.75">
      <c r="A112" s="10" t="s">
        <v>231</v>
      </c>
      <c r="G112" s="46"/>
      <c r="H112" s="59" t="s">
        <v>13</v>
      </c>
    </row>
    <row r="113" spans="1:9" ht="12.75">
      <c r="A113" s="21"/>
      <c r="C113" s="21"/>
      <c r="D113" s="21"/>
      <c r="E113" s="21"/>
      <c r="F113" s="21"/>
      <c r="G113" s="21"/>
      <c r="H113" s="22"/>
      <c r="I113" s="21"/>
    </row>
    <row r="114" spans="1:8" ht="12.75">
      <c r="A114" s="10" t="s">
        <v>70</v>
      </c>
      <c r="H114" s="4"/>
    </row>
    <row r="115" spans="1:8" ht="12.75">
      <c r="A115" s="10" t="s">
        <v>71</v>
      </c>
      <c r="H115" s="4"/>
    </row>
    <row r="116" spans="1:10" ht="12.75">
      <c r="A116" s="10" t="s">
        <v>232</v>
      </c>
      <c r="H116" s="59"/>
      <c r="J116" s="46"/>
    </row>
    <row r="117" spans="1:10" ht="12.75">
      <c r="A117" s="10" t="s">
        <v>233</v>
      </c>
      <c r="H117" s="59"/>
      <c r="J117" s="3"/>
    </row>
    <row r="118" spans="1:10" ht="12.75">
      <c r="A118" s="10" t="s">
        <v>234</v>
      </c>
      <c r="H118" s="59"/>
      <c r="J118" s="3"/>
    </row>
    <row r="119" spans="1:8" ht="12.75">
      <c r="A119" s="10" t="s">
        <v>74</v>
      </c>
      <c r="H119" s="4"/>
    </row>
    <row r="120" spans="1:8" ht="12.75">
      <c r="A120" s="10"/>
      <c r="H120" s="4"/>
    </row>
    <row r="122" ht="15.75">
      <c r="A122" s="69" t="s">
        <v>0</v>
      </c>
    </row>
    <row r="124" spans="1:4" ht="15.75">
      <c r="A124" s="6" t="s">
        <v>235</v>
      </c>
      <c r="C124" s="10"/>
      <c r="D124" s="3"/>
    </row>
    <row r="125" spans="1:4" ht="12.75">
      <c r="A125" s="6" t="s">
        <v>240</v>
      </c>
      <c r="B125" s="10"/>
      <c r="D125" s="3"/>
    </row>
    <row r="126" ht="12.75">
      <c r="D126" s="3"/>
    </row>
    <row r="127" spans="3:10" ht="12.75">
      <c r="C127" s="53" t="s">
        <v>40</v>
      </c>
      <c r="D127" s="53"/>
      <c r="E127" s="53" t="s">
        <v>41</v>
      </c>
      <c r="F127" s="53"/>
      <c r="G127" s="53" t="s">
        <v>42</v>
      </c>
      <c r="H127" s="53"/>
      <c r="I127" s="78" t="s">
        <v>43</v>
      </c>
      <c r="J127" s="31"/>
    </row>
    <row r="128" spans="3:9" ht="12.75">
      <c r="C128" s="5"/>
      <c r="D128" s="47"/>
      <c r="E128" s="5"/>
      <c r="F128" s="5"/>
      <c r="G128" s="5"/>
      <c r="H128" s="5"/>
      <c r="I128" s="2"/>
    </row>
    <row r="129" spans="1:10" ht="12.75">
      <c r="A129" s="6" t="s">
        <v>1</v>
      </c>
      <c r="C129" s="5"/>
      <c r="D129" s="47"/>
      <c r="E129" s="5"/>
      <c r="F129" s="47"/>
      <c r="G129" s="5"/>
      <c r="H129" s="47"/>
      <c r="I129" s="2"/>
      <c r="J129" s="3"/>
    </row>
    <row r="130" spans="1:10" ht="12.75">
      <c r="A130" s="7"/>
      <c r="B130" s="10"/>
      <c r="D130" s="47"/>
      <c r="E130" s="5"/>
      <c r="F130" s="47"/>
      <c r="G130" s="5"/>
      <c r="H130" s="47"/>
      <c r="I130" s="2"/>
      <c r="J130" s="3"/>
    </row>
    <row r="131" spans="1:10" ht="12.75">
      <c r="A131" s="12"/>
      <c r="B131" s="19">
        <v>-12999</v>
      </c>
      <c r="C131" s="3">
        <v>3130.94</v>
      </c>
      <c r="D131" s="3"/>
      <c r="E131" s="3">
        <v>3130.94</v>
      </c>
      <c r="F131" s="3"/>
      <c r="G131" s="46">
        <v>3130.94</v>
      </c>
      <c r="H131" s="49"/>
      <c r="I131" s="45">
        <v>3130.94</v>
      </c>
      <c r="J131" s="63"/>
    </row>
    <row r="132" spans="1:10" ht="12.75">
      <c r="A132" s="12">
        <v>13000</v>
      </c>
      <c r="B132" s="19">
        <v>-29999</v>
      </c>
      <c r="C132" s="3">
        <v>3228.48</v>
      </c>
      <c r="D132" s="3"/>
      <c r="E132" s="3">
        <v>3228.48</v>
      </c>
      <c r="F132" s="3"/>
      <c r="G132" s="46">
        <v>3228.48</v>
      </c>
      <c r="H132" s="49"/>
      <c r="I132" s="45">
        <v>3228.48</v>
      </c>
      <c r="J132" s="63"/>
    </row>
    <row r="133" spans="1:10" ht="12.75">
      <c r="A133" s="12">
        <v>30000</v>
      </c>
      <c r="B133" s="19">
        <v>-79999</v>
      </c>
      <c r="C133" s="3">
        <v>3381.13</v>
      </c>
      <c r="D133" s="3"/>
      <c r="E133" s="3">
        <v>3381.13</v>
      </c>
      <c r="F133" s="3"/>
      <c r="G133" s="46">
        <v>3381.13</v>
      </c>
      <c r="H133" s="49"/>
      <c r="I133" s="45">
        <v>3381.13</v>
      </c>
      <c r="J133" s="63"/>
    </row>
    <row r="134" spans="1:10" ht="12.75">
      <c r="A134" s="12">
        <v>80000</v>
      </c>
      <c r="B134" s="19">
        <v>-159999</v>
      </c>
      <c r="C134" s="3">
        <v>3527.84</v>
      </c>
      <c r="D134" s="3"/>
      <c r="E134" s="3">
        <v>3527.84</v>
      </c>
      <c r="F134" s="3"/>
      <c r="G134" s="46">
        <v>3527.84</v>
      </c>
      <c r="H134" s="49"/>
      <c r="I134" s="45">
        <v>3527.84</v>
      </c>
      <c r="J134" s="63"/>
    </row>
    <row r="135" spans="1:10" ht="12.75">
      <c r="A135" s="12" t="s">
        <v>44</v>
      </c>
      <c r="C135" s="3">
        <v>3679.88</v>
      </c>
      <c r="D135" s="3"/>
      <c r="E135" s="3">
        <v>3679.88</v>
      </c>
      <c r="F135" s="3"/>
      <c r="G135" s="46">
        <v>3679.88</v>
      </c>
      <c r="H135" s="49"/>
      <c r="I135" s="45">
        <v>3679.88</v>
      </c>
      <c r="J135" s="63"/>
    </row>
    <row r="136" spans="1:10" ht="12.75">
      <c r="A136" s="1"/>
      <c r="B136" s="19"/>
      <c r="C136" s="3"/>
      <c r="D136" s="3"/>
      <c r="E136" s="3"/>
      <c r="F136" s="3"/>
      <c r="G136" s="46"/>
      <c r="H136" s="49"/>
      <c r="I136" s="45"/>
      <c r="J136" s="63"/>
    </row>
    <row r="137" spans="1:10" ht="12.75">
      <c r="A137" s="73" t="s">
        <v>165</v>
      </c>
      <c r="B137" s="2"/>
      <c r="C137" s="3"/>
      <c r="D137" s="3"/>
      <c r="E137" s="3"/>
      <c r="F137" s="3"/>
      <c r="G137" s="46"/>
      <c r="H137" s="49"/>
      <c r="I137" s="45"/>
      <c r="J137" s="63"/>
    </row>
    <row r="138" spans="1:10" ht="12.75">
      <c r="A138" s="23"/>
      <c r="B138" s="19"/>
      <c r="C138" s="3"/>
      <c r="D138" s="3"/>
      <c r="E138" s="3"/>
      <c r="F138" s="3"/>
      <c r="G138" s="46"/>
      <c r="H138" s="49"/>
      <c r="I138" s="45"/>
      <c r="J138" s="63"/>
    </row>
    <row r="139" spans="1:17" ht="12.75">
      <c r="A139" s="12"/>
      <c r="B139" s="19">
        <v>-12999</v>
      </c>
      <c r="C139" s="3">
        <v>2204.98</v>
      </c>
      <c r="D139" s="3"/>
      <c r="E139" s="3">
        <v>2445.73</v>
      </c>
      <c r="F139" s="3"/>
      <c r="G139" s="46">
        <v>2544.19</v>
      </c>
      <c r="H139" s="49"/>
      <c r="I139" s="45">
        <v>2642.64</v>
      </c>
      <c r="J139" s="63"/>
      <c r="K139" s="4"/>
      <c r="L139" s="4"/>
      <c r="M139" s="4"/>
      <c r="N139" s="4"/>
      <c r="O139" s="4"/>
      <c r="P139" s="4"/>
      <c r="Q139" s="4"/>
    </row>
    <row r="140" spans="1:17" ht="12.75">
      <c r="A140" s="12">
        <v>13000</v>
      </c>
      <c r="B140" s="19">
        <v>-29999</v>
      </c>
      <c r="C140" s="3">
        <v>2292.28</v>
      </c>
      <c r="D140" s="3"/>
      <c r="E140" s="3">
        <v>2542.45</v>
      </c>
      <c r="F140" s="3"/>
      <c r="G140" s="46">
        <v>2645.03</v>
      </c>
      <c r="H140" s="49"/>
      <c r="I140" s="45">
        <v>2747.57</v>
      </c>
      <c r="J140" s="63"/>
      <c r="K140" s="4"/>
      <c r="L140" s="4"/>
      <c r="M140" s="4"/>
      <c r="N140" s="4"/>
      <c r="O140" s="4"/>
      <c r="P140" s="4"/>
      <c r="Q140" s="4"/>
    </row>
    <row r="141" spans="1:17" ht="12.75">
      <c r="A141" s="12">
        <v>30000</v>
      </c>
      <c r="B141" s="19">
        <v>-79999</v>
      </c>
      <c r="C141" s="46">
        <v>2432</v>
      </c>
      <c r="D141" s="3"/>
      <c r="E141" s="3">
        <v>2697.55</v>
      </c>
      <c r="F141" s="3"/>
      <c r="G141" s="46">
        <v>2806.77</v>
      </c>
      <c r="H141" s="49"/>
      <c r="I141" s="45">
        <v>2916</v>
      </c>
      <c r="J141" s="63"/>
      <c r="K141" s="4"/>
      <c r="L141" s="4"/>
      <c r="M141" s="4"/>
      <c r="N141" s="4"/>
      <c r="O141" s="4"/>
      <c r="P141" s="4"/>
      <c r="Q141" s="4"/>
    </row>
    <row r="142" spans="1:17" ht="12.75">
      <c r="A142" s="12">
        <v>80000</v>
      </c>
      <c r="B142" s="19">
        <v>-159999</v>
      </c>
      <c r="C142" s="3">
        <v>2543.68</v>
      </c>
      <c r="D142" s="3"/>
      <c r="E142" s="3">
        <v>2821.95</v>
      </c>
      <c r="F142" s="3"/>
      <c r="G142" s="46">
        <v>2936.07</v>
      </c>
      <c r="H142" s="49"/>
      <c r="I142" s="45">
        <f>2993.32*1.019</f>
        <v>3050.19308</v>
      </c>
      <c r="J142" s="63"/>
      <c r="K142" s="4"/>
      <c r="L142" s="4"/>
      <c r="M142" s="4"/>
      <c r="N142" s="4"/>
      <c r="O142" s="4"/>
      <c r="P142" s="4"/>
      <c r="Q142" s="4"/>
    </row>
    <row r="143" spans="1:17" ht="12.75">
      <c r="A143" s="12" t="s">
        <v>44</v>
      </c>
      <c r="C143" s="3">
        <v>2667.86</v>
      </c>
      <c r="D143" s="3"/>
      <c r="E143" s="3">
        <v>2960.04</v>
      </c>
      <c r="F143" s="3"/>
      <c r="G143" s="46">
        <v>3079.62</v>
      </c>
      <c r="H143" s="49"/>
      <c r="I143" s="45">
        <v>3199.18</v>
      </c>
      <c r="J143" s="63"/>
      <c r="K143" s="4"/>
      <c r="L143" s="4"/>
      <c r="M143" s="4"/>
      <c r="N143" s="4"/>
      <c r="O143" s="4"/>
      <c r="P143" s="4"/>
      <c r="Q143" s="4"/>
    </row>
    <row r="144" spans="1:17" ht="12.75">
      <c r="A144" s="12"/>
      <c r="B144" s="12"/>
      <c r="C144" s="3"/>
      <c r="D144" s="3"/>
      <c r="E144" s="3"/>
      <c r="F144" s="3"/>
      <c r="G144" s="46"/>
      <c r="H144" s="49"/>
      <c r="I144" s="45"/>
      <c r="J144" s="63"/>
      <c r="K144" s="4"/>
      <c r="L144" s="4"/>
      <c r="M144" s="4"/>
      <c r="N144" s="4"/>
      <c r="O144" s="4"/>
      <c r="P144" s="4"/>
      <c r="Q144" s="4"/>
    </row>
    <row r="145" spans="1:17" ht="12.75">
      <c r="A145" s="73" t="s">
        <v>163</v>
      </c>
      <c r="B145" s="10"/>
      <c r="C145" s="3"/>
      <c r="D145" s="3"/>
      <c r="E145" s="3"/>
      <c r="F145" s="3"/>
      <c r="G145" s="46"/>
      <c r="H145" s="49"/>
      <c r="I145" s="45"/>
      <c r="J145" s="63"/>
      <c r="K145" s="4"/>
      <c r="L145" s="4"/>
      <c r="M145" s="4"/>
      <c r="N145" s="4"/>
      <c r="O145" s="4"/>
      <c r="P145" s="4"/>
      <c r="Q145" s="4"/>
    </row>
    <row r="146" spans="1:17" ht="12.75">
      <c r="A146" s="23"/>
      <c r="B146" s="19"/>
      <c r="C146" s="3"/>
      <c r="D146" s="3"/>
      <c r="E146" s="3"/>
      <c r="F146" s="3"/>
      <c r="G146" s="46"/>
      <c r="H146" s="49"/>
      <c r="I146" s="45"/>
      <c r="J146" s="63"/>
      <c r="K146" s="4"/>
      <c r="L146" s="4"/>
      <c r="M146" s="4"/>
      <c r="N146" s="4"/>
      <c r="O146" s="4"/>
      <c r="P146" s="4"/>
      <c r="Q146" s="4"/>
    </row>
    <row r="147" spans="1:17" ht="12.75">
      <c r="A147" s="12"/>
      <c r="B147" s="19">
        <v>-12999</v>
      </c>
      <c r="C147" s="3">
        <v>1991.26</v>
      </c>
      <c r="D147" s="3"/>
      <c r="E147" s="3">
        <v>2208.47</v>
      </c>
      <c r="F147" s="3"/>
      <c r="G147" s="46">
        <v>2297.3</v>
      </c>
      <c r="H147" s="49"/>
      <c r="I147" s="45">
        <v>2386.12</v>
      </c>
      <c r="J147" s="63"/>
      <c r="K147" s="4"/>
      <c r="L147" s="4"/>
      <c r="M147" s="4"/>
      <c r="N147" s="4"/>
      <c r="O147" s="4"/>
      <c r="P147" s="4"/>
      <c r="Q147" s="4"/>
    </row>
    <row r="148" spans="1:17" ht="12.75">
      <c r="A148" s="12">
        <v>13000</v>
      </c>
      <c r="B148" s="19">
        <v>-29999</v>
      </c>
      <c r="C148" s="3">
        <v>1991.26</v>
      </c>
      <c r="D148" s="3"/>
      <c r="E148" s="3">
        <v>2208.47</v>
      </c>
      <c r="F148" s="3"/>
      <c r="G148" s="46">
        <v>2297.3</v>
      </c>
      <c r="H148" s="49"/>
      <c r="I148" s="45">
        <v>2386.12</v>
      </c>
      <c r="J148" s="63"/>
      <c r="K148" s="4"/>
      <c r="L148" s="4"/>
      <c r="M148" s="4"/>
      <c r="N148" s="4"/>
      <c r="O148" s="4"/>
      <c r="P148" s="4"/>
      <c r="Q148" s="4"/>
    </row>
    <row r="149" spans="1:17" ht="12.75">
      <c r="A149" s="12">
        <v>30000</v>
      </c>
      <c r="B149" s="19">
        <v>-79999</v>
      </c>
      <c r="C149" s="3">
        <v>2054.57</v>
      </c>
      <c r="D149" s="3"/>
      <c r="E149" s="3">
        <v>2278.75</v>
      </c>
      <c r="F149" s="3"/>
      <c r="G149" s="46">
        <v>2370.34</v>
      </c>
      <c r="H149" s="49"/>
      <c r="I149" s="45">
        <v>2461.93</v>
      </c>
      <c r="J149" s="63"/>
      <c r="K149" s="4"/>
      <c r="L149" s="4"/>
      <c r="M149" s="4"/>
      <c r="N149" s="4"/>
      <c r="O149" s="4"/>
      <c r="P149" s="4"/>
      <c r="Q149" s="4"/>
    </row>
    <row r="150" spans="1:17" ht="12.75">
      <c r="A150" s="12">
        <v>80000</v>
      </c>
      <c r="B150" s="19">
        <v>-159999</v>
      </c>
      <c r="C150" s="3">
        <v>2163.17</v>
      </c>
      <c r="D150" s="3"/>
      <c r="E150" s="3">
        <v>2399.22</v>
      </c>
      <c r="F150" s="3"/>
      <c r="G150" s="46">
        <v>2496.15</v>
      </c>
      <c r="H150" s="49"/>
      <c r="I150" s="45">
        <v>2593.07</v>
      </c>
      <c r="J150" s="63"/>
      <c r="K150" s="4"/>
      <c r="L150" s="4"/>
      <c r="M150" s="4"/>
      <c r="N150" s="4"/>
      <c r="O150" s="4"/>
      <c r="P150" s="4"/>
      <c r="Q150" s="4"/>
    </row>
    <row r="151" spans="1:17" ht="12.75">
      <c r="A151" s="12" t="s">
        <v>44</v>
      </c>
      <c r="C151" s="3">
        <v>2283.67</v>
      </c>
      <c r="D151" s="3"/>
      <c r="E151" s="3">
        <v>2533.24</v>
      </c>
      <c r="F151" s="3"/>
      <c r="G151" s="46">
        <v>2635.6</v>
      </c>
      <c r="H151" s="49"/>
      <c r="I151" s="45">
        <v>2737.93</v>
      </c>
      <c r="J151" s="63"/>
      <c r="K151" s="4"/>
      <c r="L151" s="4"/>
      <c r="M151" s="4"/>
      <c r="N151" s="4"/>
      <c r="O151" s="4"/>
      <c r="P151" s="4"/>
      <c r="Q151" s="4"/>
    </row>
    <row r="152" spans="1:17" ht="12.75">
      <c r="A152" s="10"/>
      <c r="B152" s="12"/>
      <c r="C152" s="3"/>
      <c r="D152" s="3"/>
      <c r="E152" s="3"/>
      <c r="F152" s="3"/>
      <c r="G152" s="46"/>
      <c r="H152" s="49"/>
      <c r="I152" s="45"/>
      <c r="J152" s="63"/>
      <c r="K152" s="4"/>
      <c r="L152" s="4"/>
      <c r="M152" s="4"/>
      <c r="N152" s="4"/>
      <c r="O152" s="4"/>
      <c r="P152" s="4"/>
      <c r="Q152" s="4"/>
    </row>
    <row r="153" spans="1:17" ht="12.75">
      <c r="A153" s="73" t="s">
        <v>162</v>
      </c>
      <c r="B153" s="10"/>
      <c r="C153" s="3"/>
      <c r="D153" s="3"/>
      <c r="E153" s="3"/>
      <c r="F153" s="3"/>
      <c r="G153" s="46"/>
      <c r="H153" s="49"/>
      <c r="I153" s="45"/>
      <c r="J153" s="63"/>
      <c r="K153" s="4"/>
      <c r="L153" s="4"/>
      <c r="M153" s="4"/>
      <c r="N153" s="4"/>
      <c r="O153" s="4"/>
      <c r="P153" s="4"/>
      <c r="Q153" s="4"/>
    </row>
    <row r="154" spans="1:17" ht="12.75">
      <c r="A154" s="23"/>
      <c r="B154" s="19"/>
      <c r="C154" s="3"/>
      <c r="D154" s="3"/>
      <c r="E154" s="3"/>
      <c r="F154" s="3"/>
      <c r="G154" s="46"/>
      <c r="H154" s="49"/>
      <c r="I154" s="45"/>
      <c r="J154" s="63"/>
      <c r="K154" s="4"/>
      <c r="L154" s="4"/>
      <c r="M154" s="4"/>
      <c r="N154" s="4"/>
      <c r="O154" s="4"/>
      <c r="P154" s="4"/>
      <c r="Q154" s="4"/>
    </row>
    <row r="155" spans="1:17" ht="12.75">
      <c r="A155" s="12"/>
      <c r="B155" s="19">
        <v>-12999</v>
      </c>
      <c r="C155" s="3">
        <v>1897.84</v>
      </c>
      <c r="D155" s="3"/>
      <c r="E155" s="3">
        <v>2104.97</v>
      </c>
      <c r="F155" s="3"/>
      <c r="G155" s="46">
        <v>2189.51</v>
      </c>
      <c r="H155" s="49"/>
      <c r="I155" s="45">
        <v>2274.01</v>
      </c>
      <c r="J155" s="63"/>
      <c r="K155" s="4"/>
      <c r="L155" s="4"/>
      <c r="M155" s="4"/>
      <c r="N155" s="4"/>
      <c r="O155" s="4"/>
      <c r="P155" s="4"/>
      <c r="Q155" s="4"/>
    </row>
    <row r="156" spans="1:17" ht="12.75">
      <c r="A156" s="12">
        <v>13000</v>
      </c>
      <c r="B156" s="19">
        <v>-29999</v>
      </c>
      <c r="C156" s="3">
        <v>1897.84</v>
      </c>
      <c r="D156" s="3"/>
      <c r="E156" s="3">
        <v>2104.97</v>
      </c>
      <c r="F156" s="3"/>
      <c r="G156" s="46">
        <v>2189.51</v>
      </c>
      <c r="H156" s="49"/>
      <c r="I156" s="45">
        <v>2274.01</v>
      </c>
      <c r="J156" s="63"/>
      <c r="K156" s="4"/>
      <c r="L156" s="4"/>
      <c r="M156" s="4"/>
      <c r="N156" s="4"/>
      <c r="O156" s="4"/>
      <c r="P156" s="4"/>
      <c r="Q156" s="4"/>
    </row>
    <row r="157" spans="1:17" ht="12.75">
      <c r="A157" s="12">
        <v>30000</v>
      </c>
      <c r="B157" s="19">
        <v>-79999</v>
      </c>
      <c r="C157" s="3">
        <v>1958.05</v>
      </c>
      <c r="D157" s="3"/>
      <c r="E157" s="3">
        <v>2171.78</v>
      </c>
      <c r="F157" s="3"/>
      <c r="G157" s="46">
        <v>2259.07</v>
      </c>
      <c r="H157" s="49"/>
      <c r="I157" s="45">
        <v>2346.37</v>
      </c>
      <c r="J157" s="63"/>
      <c r="K157" s="4"/>
      <c r="L157" s="4"/>
      <c r="M157" s="4"/>
      <c r="N157" s="4"/>
      <c r="O157" s="4"/>
      <c r="P157" s="4"/>
      <c r="Q157" s="4"/>
    </row>
    <row r="158" spans="1:17" ht="12.75">
      <c r="A158" s="12">
        <v>80000</v>
      </c>
      <c r="B158" s="19">
        <v>-159999</v>
      </c>
      <c r="C158" s="3">
        <v>2061.56</v>
      </c>
      <c r="D158" s="3"/>
      <c r="E158" s="3">
        <v>2286.52</v>
      </c>
      <c r="F158" s="3"/>
      <c r="G158" s="46">
        <v>2378.64</v>
      </c>
      <c r="H158" s="49"/>
      <c r="I158" s="45">
        <v>2470.75</v>
      </c>
      <c r="J158" s="63"/>
      <c r="K158" s="4"/>
      <c r="L158" s="4"/>
      <c r="M158" s="4"/>
      <c r="N158" s="4"/>
      <c r="O158" s="4"/>
      <c r="P158" s="4"/>
      <c r="Q158" s="4"/>
    </row>
    <row r="159" spans="1:17" ht="12.75">
      <c r="A159" s="12" t="s">
        <v>44</v>
      </c>
      <c r="C159" s="3">
        <v>2176.29</v>
      </c>
      <c r="D159" s="3"/>
      <c r="E159" s="46">
        <v>2414.4</v>
      </c>
      <c r="F159" s="3"/>
      <c r="G159" s="46">
        <v>2511.73</v>
      </c>
      <c r="H159" s="49"/>
      <c r="I159" s="45">
        <v>2609.05</v>
      </c>
      <c r="J159" s="63"/>
      <c r="K159" s="4"/>
      <c r="L159" s="4"/>
      <c r="M159" s="4"/>
      <c r="N159" s="4"/>
      <c r="O159" s="4"/>
      <c r="P159" s="4"/>
      <c r="Q159" s="4"/>
    </row>
    <row r="160" spans="1:17" ht="12.75">
      <c r="A160" s="10"/>
      <c r="B160" s="12"/>
      <c r="C160" s="66"/>
      <c r="D160" s="46" t="s">
        <v>13</v>
      </c>
      <c r="E160" s="46"/>
      <c r="F160" s="46"/>
      <c r="G160" s="46"/>
      <c r="H160" s="46"/>
      <c r="I160" s="45"/>
      <c r="J160" s="4"/>
      <c r="K160" s="4"/>
      <c r="L160" s="4"/>
      <c r="M160" s="4"/>
      <c r="N160" s="4"/>
      <c r="O160" s="4"/>
      <c r="P160" s="4"/>
      <c r="Q160" s="4"/>
    </row>
    <row r="161" spans="2:17" ht="12.75">
      <c r="B161" s="10"/>
      <c r="C161" s="4"/>
      <c r="D161" s="4"/>
      <c r="E161" s="4"/>
      <c r="F161" s="4"/>
      <c r="G161" s="4"/>
      <c r="H161" s="46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10" t="s">
        <v>230</v>
      </c>
      <c r="C162" s="4"/>
      <c r="D162" s="4"/>
      <c r="E162" s="50">
        <v>16.4</v>
      </c>
      <c r="F162" s="46"/>
      <c r="G162" s="61" t="s">
        <v>13</v>
      </c>
      <c r="H162" s="46"/>
      <c r="I162" s="4"/>
      <c r="J162" s="4"/>
      <c r="K162" s="4"/>
      <c r="L162" s="4"/>
      <c r="M162" s="4"/>
      <c r="N162" s="4"/>
      <c r="O162" s="4"/>
      <c r="P162" s="4"/>
      <c r="Q162" s="4"/>
    </row>
    <row r="163" spans="3:17" ht="12.75">
      <c r="C163" s="4"/>
      <c r="D163" s="4"/>
      <c r="E163" s="24"/>
      <c r="F163" s="4"/>
      <c r="G163" s="8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t="s">
        <v>172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t="s">
        <v>171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t="s">
        <v>173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3:17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.75">
      <c r="A168" s="70" t="s">
        <v>0</v>
      </c>
      <c r="C168" s="18"/>
      <c r="D168" s="18"/>
      <c r="E168" s="18"/>
      <c r="F168" s="18"/>
      <c r="G168" s="18"/>
      <c r="H168" s="18"/>
      <c r="I168" s="18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14"/>
      <c r="B169" s="14"/>
      <c r="C169" s="18"/>
      <c r="D169" s="18"/>
      <c r="E169" s="18"/>
      <c r="F169" s="18"/>
      <c r="G169" s="18"/>
      <c r="H169" s="18"/>
      <c r="I169" s="18"/>
      <c r="J169" s="4"/>
      <c r="K169" s="4"/>
      <c r="L169" s="4"/>
      <c r="M169" s="4"/>
      <c r="N169" s="4"/>
      <c r="O169" s="4"/>
      <c r="P169" s="4"/>
      <c r="Q169" s="4"/>
    </row>
    <row r="170" spans="1:17" ht="15.75">
      <c r="A170" s="32" t="s">
        <v>235</v>
      </c>
      <c r="B170" s="14"/>
      <c r="C170" s="18"/>
      <c r="D170" s="18"/>
      <c r="E170" s="18"/>
      <c r="F170" s="18"/>
      <c r="G170" s="18"/>
      <c r="H170" s="18"/>
      <c r="I170" s="18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32" t="s">
        <v>239</v>
      </c>
      <c r="B171" s="15"/>
      <c r="C171" s="18"/>
      <c r="D171" s="18"/>
      <c r="E171" s="18"/>
      <c r="F171" s="18"/>
      <c r="G171" s="18"/>
      <c r="H171" s="18"/>
      <c r="I171" s="18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14"/>
      <c r="B172" s="14"/>
      <c r="C172" s="18"/>
      <c r="D172" s="18"/>
      <c r="E172" s="18"/>
      <c r="F172" s="18"/>
      <c r="G172" s="18"/>
      <c r="H172" s="18"/>
      <c r="I172" s="18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14"/>
      <c r="B173" s="14"/>
      <c r="C173" s="79" t="s">
        <v>72</v>
      </c>
      <c r="D173" s="79"/>
      <c r="E173" s="79" t="s">
        <v>41</v>
      </c>
      <c r="F173" s="79"/>
      <c r="G173" s="79" t="s">
        <v>42</v>
      </c>
      <c r="H173" s="79"/>
      <c r="I173" s="79" t="s">
        <v>43</v>
      </c>
      <c r="J173" s="46"/>
      <c r="K173" s="4"/>
      <c r="L173" s="4"/>
      <c r="M173" s="4"/>
      <c r="N173" s="4"/>
      <c r="O173" s="4"/>
      <c r="P173" s="4"/>
      <c r="Q173" s="4"/>
    </row>
    <row r="174" spans="1:17" ht="12.75">
      <c r="A174" s="14"/>
      <c r="B174" s="14"/>
      <c r="C174" s="18"/>
      <c r="D174" s="18"/>
      <c r="E174" s="18"/>
      <c r="F174" s="18"/>
      <c r="G174" s="18"/>
      <c r="H174" s="18"/>
      <c r="I174" s="18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32" t="s">
        <v>1</v>
      </c>
      <c r="B175" s="14"/>
      <c r="C175" s="14"/>
      <c r="D175" s="14"/>
      <c r="E175" s="14"/>
      <c r="F175" s="14"/>
      <c r="G175" s="14"/>
      <c r="H175" s="14"/>
      <c r="I175" s="1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33"/>
      <c r="B176" s="15"/>
      <c r="C176" s="18"/>
      <c r="D176" s="18"/>
      <c r="E176" s="18"/>
      <c r="F176" s="18"/>
      <c r="G176" s="18"/>
      <c r="H176" s="29"/>
      <c r="I176" s="18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35"/>
      <c r="B177" s="36">
        <v>-12999</v>
      </c>
      <c r="C177" s="3">
        <v>3444.23</v>
      </c>
      <c r="D177" s="3"/>
      <c r="E177" s="3">
        <v>3444.04</v>
      </c>
      <c r="F177" s="3"/>
      <c r="G177" s="3">
        <v>3444.04</v>
      </c>
      <c r="H177" s="3"/>
      <c r="I177" s="45">
        <v>3444.04</v>
      </c>
      <c r="J177" s="59"/>
      <c r="K177" s="4"/>
      <c r="L177" s="4"/>
      <c r="M177" s="4"/>
      <c r="N177" s="4"/>
      <c r="O177" s="4"/>
      <c r="P177" s="4"/>
      <c r="Q177" s="4"/>
    </row>
    <row r="178" spans="1:17" ht="12.75">
      <c r="A178" s="35">
        <v>13000</v>
      </c>
      <c r="B178" s="36">
        <v>-29999</v>
      </c>
      <c r="C178" s="3">
        <v>3551.33</v>
      </c>
      <c r="D178" s="3"/>
      <c r="E178" s="3">
        <v>3551.33</v>
      </c>
      <c r="F178" s="3"/>
      <c r="G178" s="3">
        <v>3551.33</v>
      </c>
      <c r="H178" s="3"/>
      <c r="I178" s="45">
        <v>3551.33</v>
      </c>
      <c r="J178" s="59"/>
      <c r="K178" s="4"/>
      <c r="L178" s="4"/>
      <c r="M178" s="4"/>
      <c r="N178" s="4"/>
      <c r="O178" s="4"/>
      <c r="P178" s="4"/>
      <c r="Q178" s="4"/>
    </row>
    <row r="179" spans="1:17" ht="12.75">
      <c r="A179" s="35">
        <v>30000</v>
      </c>
      <c r="B179" s="36">
        <v>-79999</v>
      </c>
      <c r="C179" s="3">
        <v>3719.25</v>
      </c>
      <c r="D179" s="3"/>
      <c r="E179" s="3">
        <v>3719.25</v>
      </c>
      <c r="F179" s="3"/>
      <c r="G179" s="3">
        <v>3719.25</v>
      </c>
      <c r="H179" s="3"/>
      <c r="I179" s="45">
        <v>3719.25</v>
      </c>
      <c r="J179" s="59"/>
      <c r="K179" s="4"/>
      <c r="L179" s="4"/>
      <c r="M179" s="4"/>
      <c r="N179" s="4"/>
      <c r="O179" s="4"/>
      <c r="P179" s="4"/>
      <c r="Q179" s="4"/>
    </row>
    <row r="180" spans="1:17" ht="12.75">
      <c r="A180" s="35">
        <v>80000</v>
      </c>
      <c r="B180" s="36">
        <v>-159999</v>
      </c>
      <c r="C180" s="3">
        <v>3880.62</v>
      </c>
      <c r="D180" s="3"/>
      <c r="E180" s="3">
        <v>3880.62</v>
      </c>
      <c r="F180" s="3"/>
      <c r="G180" s="3">
        <v>3880.62</v>
      </c>
      <c r="H180" s="3"/>
      <c r="I180" s="45">
        <v>3880.62</v>
      </c>
      <c r="J180" s="59"/>
      <c r="K180" s="4"/>
      <c r="L180" s="4"/>
      <c r="M180" s="4"/>
      <c r="N180" s="4"/>
      <c r="O180" s="4"/>
      <c r="P180" s="4"/>
      <c r="Q180" s="4"/>
    </row>
    <row r="181" spans="1:17" ht="12.75">
      <c r="A181" s="35" t="s">
        <v>44</v>
      </c>
      <c r="C181" s="3">
        <v>4047.87</v>
      </c>
      <c r="D181" s="3"/>
      <c r="E181" s="3">
        <v>4047.87</v>
      </c>
      <c r="F181" s="3"/>
      <c r="G181" s="3">
        <v>4047.87</v>
      </c>
      <c r="H181" s="3"/>
      <c r="I181" s="45">
        <v>4047.87</v>
      </c>
      <c r="J181" s="59"/>
      <c r="K181" s="4"/>
      <c r="L181" s="4"/>
      <c r="M181" s="4"/>
      <c r="N181" s="4"/>
      <c r="O181" s="4"/>
      <c r="P181" s="4"/>
      <c r="Q181" s="4"/>
    </row>
    <row r="182" spans="1:17" ht="12.75">
      <c r="A182" s="39"/>
      <c r="B182" s="36"/>
      <c r="C182" s="3"/>
      <c r="D182" s="3"/>
      <c r="E182" s="3"/>
      <c r="F182" s="3"/>
      <c r="G182" s="3"/>
      <c r="H182" s="3"/>
      <c r="I182" s="45"/>
      <c r="J182" s="59"/>
      <c r="K182" s="4"/>
      <c r="L182" s="4"/>
      <c r="M182" s="4"/>
      <c r="N182" s="4"/>
      <c r="O182" s="4"/>
      <c r="P182" s="4"/>
      <c r="Q182" s="4"/>
    </row>
    <row r="183" spans="1:17" ht="12.75">
      <c r="A183" s="72" t="s">
        <v>165</v>
      </c>
      <c r="B183" s="40"/>
      <c r="C183" s="3"/>
      <c r="D183" s="3"/>
      <c r="E183" s="3"/>
      <c r="F183" s="3"/>
      <c r="G183" s="3"/>
      <c r="H183" s="3"/>
      <c r="I183" s="45"/>
      <c r="J183" s="59"/>
      <c r="K183" s="4"/>
      <c r="L183" s="4"/>
      <c r="M183" s="4"/>
      <c r="N183" s="4"/>
      <c r="O183" s="4"/>
      <c r="P183" s="4"/>
      <c r="Q183" s="4"/>
    </row>
    <row r="184" spans="1:17" ht="12.75">
      <c r="A184" s="41"/>
      <c r="B184" s="36"/>
      <c r="C184" s="3"/>
      <c r="D184" s="3"/>
      <c r="E184" s="3"/>
      <c r="F184" s="3"/>
      <c r="G184" s="3"/>
      <c r="H184" s="3"/>
      <c r="I184" s="45"/>
      <c r="J184" s="59"/>
      <c r="K184" s="4"/>
      <c r="L184" s="4"/>
      <c r="M184" s="4"/>
      <c r="N184" s="4"/>
      <c r="O184" s="4"/>
      <c r="P184" s="4"/>
      <c r="Q184" s="4"/>
    </row>
    <row r="185" spans="1:17" ht="12.75">
      <c r="A185" s="35"/>
      <c r="B185" s="36">
        <v>-12999</v>
      </c>
      <c r="C185" s="3">
        <v>2421.57</v>
      </c>
      <c r="D185" s="3"/>
      <c r="E185" s="3">
        <v>2686.92</v>
      </c>
      <c r="F185" s="3"/>
      <c r="G185" s="3">
        <v>2795.12</v>
      </c>
      <c r="H185" s="3"/>
      <c r="I185" s="45">
        <v>2903.28</v>
      </c>
      <c r="J185" s="59"/>
      <c r="K185" s="4"/>
      <c r="L185" s="4"/>
      <c r="M185" s="4"/>
      <c r="N185" s="4"/>
      <c r="O185" s="4"/>
      <c r="P185" s="4"/>
      <c r="Q185" s="4"/>
    </row>
    <row r="186" spans="1:17" ht="12.75">
      <c r="A186" s="35">
        <v>13000</v>
      </c>
      <c r="B186" s="36">
        <v>-29999</v>
      </c>
      <c r="C186" s="3">
        <v>2517.46</v>
      </c>
      <c r="D186" s="3"/>
      <c r="E186" s="3">
        <v>2792.85</v>
      </c>
      <c r="F186" s="3"/>
      <c r="G186" s="3">
        <v>2905.76</v>
      </c>
      <c r="H186" s="3"/>
      <c r="I186" s="45">
        <v>3018.66</v>
      </c>
      <c r="J186" s="59"/>
      <c r="K186" s="4"/>
      <c r="L186" s="4"/>
      <c r="M186" s="4"/>
      <c r="N186" s="4"/>
      <c r="O186" s="4"/>
      <c r="P186" s="4"/>
      <c r="Q186" s="4"/>
    </row>
    <row r="187" spans="1:17" ht="12.75">
      <c r="A187" s="35">
        <v>30000</v>
      </c>
      <c r="B187" s="36">
        <v>-79999</v>
      </c>
      <c r="C187" s="3">
        <v>2671.36</v>
      </c>
      <c r="D187" s="3"/>
      <c r="E187" s="3">
        <v>2964.16</v>
      </c>
      <c r="F187" s="3"/>
      <c r="G187" s="3">
        <v>3084.02</v>
      </c>
      <c r="H187" s="3"/>
      <c r="I187" s="45">
        <v>3203.89</v>
      </c>
      <c r="J187" s="59"/>
      <c r="K187" s="4"/>
      <c r="L187" s="4"/>
      <c r="M187" s="4"/>
      <c r="N187" s="4"/>
      <c r="O187" s="4"/>
      <c r="P187" s="4"/>
      <c r="Q187" s="4"/>
    </row>
    <row r="188" spans="1:17" ht="12.75">
      <c r="A188" s="35">
        <v>80000</v>
      </c>
      <c r="B188" s="36">
        <v>-159999</v>
      </c>
      <c r="C188" s="3">
        <v>2794.08</v>
      </c>
      <c r="D188" s="3"/>
      <c r="E188" s="3">
        <v>3100.82</v>
      </c>
      <c r="F188" s="3"/>
      <c r="G188" s="3">
        <v>3226.12</v>
      </c>
      <c r="H188" s="3"/>
      <c r="I188" s="45">
        <v>3351.41</v>
      </c>
      <c r="J188" s="59"/>
      <c r="K188" s="4"/>
      <c r="L188" s="4"/>
      <c r="M188" s="4"/>
      <c r="N188" s="4"/>
      <c r="O188" s="4"/>
      <c r="P188" s="4"/>
      <c r="Q188" s="4"/>
    </row>
    <row r="189" spans="1:17" ht="12.75">
      <c r="A189" s="35" t="s">
        <v>44</v>
      </c>
      <c r="C189" s="3">
        <v>2930.75</v>
      </c>
      <c r="D189" s="3"/>
      <c r="E189" s="3">
        <v>3252.45</v>
      </c>
      <c r="F189" s="3"/>
      <c r="G189" s="46">
        <v>3384</v>
      </c>
      <c r="H189" s="46"/>
      <c r="I189" s="45">
        <v>3515.54</v>
      </c>
      <c r="J189" s="59"/>
      <c r="K189" s="4"/>
      <c r="L189" s="4"/>
      <c r="M189" s="4"/>
      <c r="N189" s="4"/>
      <c r="O189" s="4"/>
      <c r="P189" s="4"/>
      <c r="Q189" s="4"/>
    </row>
    <row r="190" spans="1:17" ht="12.75">
      <c r="A190" s="35"/>
      <c r="B190" s="35"/>
      <c r="C190" s="3"/>
      <c r="D190" s="3"/>
      <c r="E190" s="3"/>
      <c r="F190" s="3"/>
      <c r="G190" s="3"/>
      <c r="H190" s="3"/>
      <c r="I190" s="45"/>
      <c r="J190" s="59"/>
      <c r="K190" s="4"/>
      <c r="L190" s="4"/>
      <c r="M190" s="4"/>
      <c r="N190" s="4"/>
      <c r="O190" s="4"/>
      <c r="P190" s="4"/>
      <c r="Q190" s="4"/>
    </row>
    <row r="191" spans="1:17" ht="12.75">
      <c r="A191" s="72" t="s">
        <v>164</v>
      </c>
      <c r="B191" s="15"/>
      <c r="C191" s="3"/>
      <c r="D191" s="3"/>
      <c r="E191" s="3"/>
      <c r="F191" s="3"/>
      <c r="G191" s="3"/>
      <c r="H191" s="3"/>
      <c r="I191" s="45"/>
      <c r="J191" s="59"/>
      <c r="K191" s="4"/>
      <c r="L191" s="4"/>
      <c r="M191" s="4"/>
      <c r="N191" s="4"/>
      <c r="O191" s="4"/>
      <c r="P191" s="4"/>
      <c r="Q191" s="4"/>
    </row>
    <row r="192" spans="1:17" ht="12.75">
      <c r="A192" s="41"/>
      <c r="B192" s="36"/>
      <c r="C192" s="3"/>
      <c r="D192" s="3"/>
      <c r="E192" s="3"/>
      <c r="F192" s="3"/>
      <c r="G192" s="3"/>
      <c r="H192" s="3"/>
      <c r="I192" s="45"/>
      <c r="J192" s="59"/>
      <c r="K192" s="4"/>
      <c r="L192" s="4"/>
      <c r="M192" s="4"/>
      <c r="N192" s="4"/>
      <c r="O192" s="4"/>
      <c r="P192" s="4"/>
      <c r="Q192" s="4"/>
    </row>
    <row r="193" spans="1:17" ht="12.75">
      <c r="A193" s="35"/>
      <c r="B193" s="36">
        <v>-12999</v>
      </c>
      <c r="C193" s="3">
        <v>2517.86</v>
      </c>
      <c r="D193" s="3"/>
      <c r="E193" s="3">
        <v>2783.22</v>
      </c>
      <c r="F193" s="3"/>
      <c r="G193" s="3">
        <v>2891.52</v>
      </c>
      <c r="H193" s="3"/>
      <c r="I193" s="45">
        <v>2999.8</v>
      </c>
      <c r="J193" s="59"/>
      <c r="K193" s="4"/>
      <c r="L193" s="4"/>
      <c r="M193" s="4"/>
      <c r="N193" s="4"/>
      <c r="O193" s="4"/>
      <c r="P193" s="4"/>
      <c r="Q193" s="4"/>
    </row>
    <row r="194" spans="1:17" ht="12.75">
      <c r="A194" s="35">
        <v>13000</v>
      </c>
      <c r="B194" s="36">
        <v>-29999</v>
      </c>
      <c r="C194" s="3">
        <v>2617.66</v>
      </c>
      <c r="D194" s="3"/>
      <c r="E194" s="3">
        <v>2893.25</v>
      </c>
      <c r="F194" s="3"/>
      <c r="G194" s="3">
        <v>3005.84</v>
      </c>
      <c r="H194" s="3"/>
      <c r="I194" s="45">
        <v>3118.44</v>
      </c>
      <c r="J194" s="59"/>
      <c r="K194" s="4"/>
      <c r="L194" s="4"/>
      <c r="M194" s="4"/>
      <c r="N194" s="4"/>
      <c r="O194" s="4"/>
      <c r="P194" s="4"/>
      <c r="Q194" s="4"/>
    </row>
    <row r="195" spans="1:17" ht="12.75">
      <c r="A195" s="35">
        <v>30000</v>
      </c>
      <c r="B195" s="36">
        <v>-79999</v>
      </c>
      <c r="C195" s="3">
        <v>2776.85</v>
      </c>
      <c r="D195" s="3"/>
      <c r="E195" s="3">
        <v>3070.09</v>
      </c>
      <c r="F195" s="3"/>
      <c r="G195" s="3">
        <v>3189.85</v>
      </c>
      <c r="H195" s="3"/>
      <c r="I195" s="45">
        <v>3309.6</v>
      </c>
      <c r="J195" s="59"/>
      <c r="K195" s="4"/>
      <c r="L195" s="4"/>
      <c r="M195" s="4"/>
      <c r="N195" s="4"/>
      <c r="O195" s="4"/>
      <c r="P195" s="4"/>
      <c r="Q195" s="4"/>
    </row>
    <row r="196" spans="1:17" ht="12.75">
      <c r="A196" s="35">
        <v>80000</v>
      </c>
      <c r="B196" s="36">
        <v>-159999</v>
      </c>
      <c r="C196" s="3">
        <v>2904.52</v>
      </c>
      <c r="D196" s="3"/>
      <c r="E196" s="3">
        <v>3209.21</v>
      </c>
      <c r="F196" s="3"/>
      <c r="G196" s="46">
        <v>3337.6</v>
      </c>
      <c r="H196" s="46"/>
      <c r="I196" s="45">
        <v>3465.97</v>
      </c>
      <c r="J196" s="59"/>
      <c r="K196" s="4"/>
      <c r="L196" s="4"/>
      <c r="M196" s="4"/>
      <c r="N196" s="4"/>
      <c r="O196" s="4"/>
      <c r="P196" s="4"/>
      <c r="Q196" s="4"/>
    </row>
    <row r="197" spans="1:17" ht="12.75">
      <c r="A197" s="35" t="s">
        <v>44</v>
      </c>
      <c r="B197" s="35"/>
      <c r="C197" s="46">
        <v>3046.1</v>
      </c>
      <c r="D197" s="46"/>
      <c r="E197" s="3">
        <v>3368.01</v>
      </c>
      <c r="F197" s="3"/>
      <c r="G197" s="3">
        <v>3499.47</v>
      </c>
      <c r="H197" s="3"/>
      <c r="I197" s="45">
        <v>3630.91</v>
      </c>
      <c r="J197" s="59"/>
      <c r="K197" s="4"/>
      <c r="L197" s="4"/>
      <c r="M197" s="4"/>
      <c r="N197" s="4"/>
      <c r="O197" s="4"/>
      <c r="P197" s="4"/>
      <c r="Q197" s="4"/>
    </row>
    <row r="198" spans="1:17" ht="12.75">
      <c r="A198" s="15"/>
      <c r="C198" s="3"/>
      <c r="D198" s="3"/>
      <c r="E198" s="3"/>
      <c r="F198" s="3"/>
      <c r="G198" s="3"/>
      <c r="H198" s="3"/>
      <c r="I198" s="45"/>
      <c r="J198" s="59"/>
      <c r="K198" s="4"/>
      <c r="L198" s="4"/>
      <c r="M198" s="4"/>
      <c r="N198" s="4"/>
      <c r="O198" s="4"/>
      <c r="P198" s="4"/>
      <c r="Q198" s="4"/>
    </row>
    <row r="199" spans="1:17" ht="12.75">
      <c r="A199" s="72" t="s">
        <v>163</v>
      </c>
      <c r="B199" s="15"/>
      <c r="C199" s="3"/>
      <c r="D199" s="3"/>
      <c r="E199" s="3"/>
      <c r="F199" s="3"/>
      <c r="G199" s="3"/>
      <c r="H199" s="3"/>
      <c r="I199" s="45"/>
      <c r="J199" s="59"/>
      <c r="K199" s="4"/>
      <c r="L199" s="4"/>
      <c r="M199" s="4"/>
      <c r="N199" s="4"/>
      <c r="O199" s="4"/>
      <c r="P199" s="4"/>
      <c r="Q199" s="4"/>
    </row>
    <row r="200" spans="1:17" ht="12.75">
      <c r="A200" s="41"/>
      <c r="B200" s="36"/>
      <c r="C200" s="3"/>
      <c r="D200" s="3"/>
      <c r="E200" s="3"/>
      <c r="F200" s="3"/>
      <c r="G200" s="3"/>
      <c r="H200" s="3"/>
      <c r="I200" s="45"/>
      <c r="J200" s="59"/>
      <c r="K200" s="4"/>
      <c r="L200" s="4"/>
      <c r="M200" s="4"/>
      <c r="N200" s="4"/>
      <c r="O200" s="4"/>
      <c r="P200" s="4"/>
      <c r="Q200" s="4"/>
    </row>
    <row r="201" spans="1:17" ht="12.75">
      <c r="A201" s="35"/>
      <c r="B201" s="36">
        <v>-12999</v>
      </c>
      <c r="C201" s="3">
        <v>2186.34</v>
      </c>
      <c r="D201" s="3"/>
      <c r="E201" s="3">
        <v>2425.46</v>
      </c>
      <c r="F201" s="3"/>
      <c r="G201" s="3">
        <v>2523.18</v>
      </c>
      <c r="H201" s="3"/>
      <c r="I201" s="45">
        <v>2620.93</v>
      </c>
      <c r="J201" s="59"/>
      <c r="K201" s="4"/>
      <c r="L201" s="4"/>
      <c r="M201" s="4"/>
      <c r="N201" s="4"/>
      <c r="O201" s="4"/>
      <c r="P201" s="4"/>
      <c r="Q201" s="4"/>
    </row>
    <row r="202" spans="1:17" ht="12.75">
      <c r="A202" s="35">
        <v>13000</v>
      </c>
      <c r="B202" s="36">
        <v>-29999</v>
      </c>
      <c r="C202" s="3">
        <v>2186.34</v>
      </c>
      <c r="D202" s="3"/>
      <c r="E202" s="3">
        <v>2425.46</v>
      </c>
      <c r="F202" s="3"/>
      <c r="G202" s="3">
        <v>2523.18</v>
      </c>
      <c r="H202" s="3"/>
      <c r="I202" s="45">
        <v>2620.93</v>
      </c>
      <c r="J202" s="59"/>
      <c r="K202" s="4"/>
      <c r="L202" s="4"/>
      <c r="M202" s="4"/>
      <c r="N202" s="4"/>
      <c r="O202" s="4"/>
      <c r="P202" s="4"/>
      <c r="Q202" s="4"/>
    </row>
    <row r="203" spans="1:17" ht="12.75">
      <c r="A203" s="35">
        <v>30000</v>
      </c>
      <c r="B203" s="36">
        <v>-79999</v>
      </c>
      <c r="C203" s="3">
        <v>2256.42</v>
      </c>
      <c r="D203" s="3"/>
      <c r="E203" s="46">
        <v>2502.7</v>
      </c>
      <c r="F203" s="46"/>
      <c r="G203" s="3">
        <v>2603.72</v>
      </c>
      <c r="H203" s="3"/>
      <c r="I203" s="45">
        <v>2704.73</v>
      </c>
      <c r="J203" s="59"/>
      <c r="K203" s="4"/>
      <c r="L203" s="4"/>
      <c r="M203" s="4"/>
      <c r="N203" s="4"/>
      <c r="O203" s="4"/>
      <c r="P203" s="4"/>
      <c r="Q203" s="4"/>
    </row>
    <row r="204" spans="1:17" ht="12.75">
      <c r="A204" s="35">
        <v>80000</v>
      </c>
      <c r="B204" s="36">
        <v>-159999</v>
      </c>
      <c r="C204" s="3">
        <v>2375.46</v>
      </c>
      <c r="D204" s="3"/>
      <c r="E204" s="3">
        <v>2635.68</v>
      </c>
      <c r="F204" s="3"/>
      <c r="G204" s="3">
        <v>2742.03</v>
      </c>
      <c r="H204" s="3"/>
      <c r="I204" s="45">
        <v>2848.38</v>
      </c>
      <c r="J204" s="59"/>
      <c r="K204" s="4"/>
      <c r="L204" s="4"/>
      <c r="M204" s="4"/>
      <c r="N204" s="4"/>
      <c r="O204" s="4"/>
      <c r="P204" s="4"/>
      <c r="Q204" s="4"/>
    </row>
    <row r="205" spans="1:17" ht="12.75">
      <c r="A205" s="35" t="s">
        <v>44</v>
      </c>
      <c r="C205" s="3">
        <v>2508.24</v>
      </c>
      <c r="D205" s="3"/>
      <c r="E205" s="3">
        <v>2783.02</v>
      </c>
      <c r="F205" s="3"/>
      <c r="G205" s="3">
        <v>2895.31</v>
      </c>
      <c r="H205" s="3"/>
      <c r="I205" s="45">
        <v>3007.59</v>
      </c>
      <c r="J205" s="59"/>
      <c r="K205" s="4"/>
      <c r="L205" s="4"/>
      <c r="M205" s="4"/>
      <c r="N205" s="4"/>
      <c r="O205" s="4"/>
      <c r="P205" s="4"/>
      <c r="Q205" s="4"/>
    </row>
    <row r="206" spans="1:17" ht="12.75">
      <c r="A206" s="15"/>
      <c r="B206" s="35"/>
      <c r="C206" s="3"/>
      <c r="D206" s="3"/>
      <c r="E206" s="3"/>
      <c r="F206" s="3"/>
      <c r="G206" s="3"/>
      <c r="H206" s="3"/>
      <c r="I206" s="45"/>
      <c r="J206" s="59"/>
      <c r="K206" s="4"/>
      <c r="L206" s="4"/>
      <c r="M206" s="4"/>
      <c r="N206" s="4"/>
      <c r="O206" s="4"/>
      <c r="P206" s="4"/>
      <c r="Q206" s="4"/>
    </row>
    <row r="207" spans="1:17" ht="12.75">
      <c r="A207" s="32" t="s">
        <v>162</v>
      </c>
      <c r="B207" s="15"/>
      <c r="C207" s="3"/>
      <c r="D207" s="3"/>
      <c r="E207" s="3"/>
      <c r="F207" s="3"/>
      <c r="G207" s="3"/>
      <c r="H207" s="3"/>
      <c r="I207" s="45"/>
      <c r="J207" s="59"/>
      <c r="K207" s="4"/>
      <c r="L207" s="4"/>
      <c r="M207" s="4"/>
      <c r="N207" s="4"/>
      <c r="O207" s="4"/>
      <c r="P207" s="4"/>
      <c r="Q207" s="4"/>
    </row>
    <row r="208" spans="1:17" ht="12.75">
      <c r="A208" s="15"/>
      <c r="B208" s="15"/>
      <c r="C208" s="3"/>
      <c r="D208" s="3"/>
      <c r="E208" s="3"/>
      <c r="F208" s="3"/>
      <c r="G208" s="3"/>
      <c r="H208" s="3"/>
      <c r="I208" s="45"/>
      <c r="J208" s="59"/>
      <c r="K208" s="4"/>
      <c r="L208" s="4"/>
      <c r="M208" s="4"/>
      <c r="N208" s="4"/>
      <c r="O208" s="4"/>
      <c r="P208" s="4"/>
      <c r="Q208" s="4"/>
    </row>
    <row r="209" spans="1:17" ht="12.75">
      <c r="A209" s="35"/>
      <c r="B209" s="36">
        <v>-12999</v>
      </c>
      <c r="C209" s="46">
        <v>2084.3</v>
      </c>
      <c r="D209" s="46"/>
      <c r="E209" s="3">
        <v>2311.74</v>
      </c>
      <c r="F209" s="3"/>
      <c r="G209" s="3">
        <v>2404.75</v>
      </c>
      <c r="H209" s="3"/>
      <c r="I209" s="45">
        <v>2497.77</v>
      </c>
      <c r="J209" s="59"/>
      <c r="K209" s="4"/>
      <c r="L209" s="4"/>
      <c r="M209" s="4"/>
      <c r="N209" s="4"/>
      <c r="O209" s="4"/>
      <c r="P209" s="4"/>
      <c r="Q209" s="4"/>
    </row>
    <row r="210" spans="1:17" ht="12.75">
      <c r="A210" s="35">
        <v>13000</v>
      </c>
      <c r="B210" s="36">
        <v>-29999</v>
      </c>
      <c r="C210" s="46">
        <v>2084.3</v>
      </c>
      <c r="D210" s="46"/>
      <c r="E210" s="3">
        <v>2311.74</v>
      </c>
      <c r="F210" s="3"/>
      <c r="G210" s="3">
        <v>2404.75</v>
      </c>
      <c r="H210" s="3"/>
      <c r="I210" s="45">
        <v>2497.77</v>
      </c>
      <c r="J210" s="59"/>
      <c r="K210" s="4"/>
      <c r="L210" s="4"/>
      <c r="M210" s="4"/>
      <c r="N210" s="4"/>
      <c r="O210" s="4"/>
      <c r="P210" s="4"/>
      <c r="Q210" s="4"/>
    </row>
    <row r="211" spans="1:17" ht="12.75">
      <c r="A211" s="35">
        <v>30000</v>
      </c>
      <c r="B211" s="36">
        <v>-79999</v>
      </c>
      <c r="C211" s="3">
        <v>2150.09</v>
      </c>
      <c r="D211" s="3"/>
      <c r="E211" s="46">
        <v>2385.5</v>
      </c>
      <c r="F211" s="3"/>
      <c r="G211" s="46">
        <v>2481.4</v>
      </c>
      <c r="H211" s="46"/>
      <c r="I211" s="45">
        <v>2577.29</v>
      </c>
      <c r="J211" s="59"/>
      <c r="K211" s="4"/>
      <c r="L211" s="4"/>
      <c r="M211" s="4"/>
      <c r="N211" s="4"/>
      <c r="O211" s="4"/>
      <c r="P211" s="4"/>
      <c r="Q211" s="4"/>
    </row>
    <row r="212" spans="1:17" ht="12.75">
      <c r="A212" s="35">
        <v>80000</v>
      </c>
      <c r="B212" s="36">
        <v>-159999</v>
      </c>
      <c r="C212" s="3">
        <v>2263.99</v>
      </c>
      <c r="D212" s="3"/>
      <c r="E212" s="3">
        <v>2511.51</v>
      </c>
      <c r="F212" s="3"/>
      <c r="G212" s="3">
        <v>2612.96</v>
      </c>
      <c r="H212" s="3"/>
      <c r="I212" s="45">
        <v>2714.37</v>
      </c>
      <c r="J212" s="59"/>
      <c r="K212" s="4"/>
      <c r="L212" s="4"/>
      <c r="M212" s="4"/>
      <c r="N212" s="4"/>
      <c r="O212" s="4"/>
      <c r="P212" s="4"/>
      <c r="Q212" s="4"/>
    </row>
    <row r="213" spans="1:17" ht="12.75">
      <c r="A213" s="35" t="s">
        <v>44</v>
      </c>
      <c r="C213" s="3">
        <v>2390.41</v>
      </c>
      <c r="D213" s="3"/>
      <c r="E213" s="3">
        <v>2652.49</v>
      </c>
      <c r="F213" s="3"/>
      <c r="G213" s="3">
        <v>2759.15</v>
      </c>
      <c r="H213" s="3"/>
      <c r="I213" s="45">
        <v>2865.79</v>
      </c>
      <c r="J213" s="59"/>
      <c r="K213" s="4"/>
      <c r="L213" s="4"/>
      <c r="M213" s="4"/>
      <c r="N213" s="4"/>
      <c r="O213" s="4"/>
      <c r="P213" s="4"/>
      <c r="Q213" s="4"/>
    </row>
    <row r="214" spans="1:17" ht="12.75">
      <c r="A214" s="35"/>
      <c r="B214" s="35"/>
      <c r="C214" s="29"/>
      <c r="D214" s="29"/>
      <c r="E214" s="29"/>
      <c r="F214" s="29"/>
      <c r="G214" s="29"/>
      <c r="H214" s="29"/>
      <c r="I214" s="29"/>
      <c r="J214" s="46"/>
      <c r="K214" s="4"/>
      <c r="L214" s="4"/>
      <c r="M214" s="4"/>
      <c r="N214" s="4"/>
      <c r="O214" s="4"/>
      <c r="P214" s="4"/>
      <c r="Q214" s="4"/>
    </row>
    <row r="215" spans="1:17" ht="12.75">
      <c r="A215" s="14"/>
      <c r="B215" s="35"/>
      <c r="C215" s="18"/>
      <c r="D215" s="18"/>
      <c r="E215" s="18"/>
      <c r="F215" s="18"/>
      <c r="G215" s="18"/>
      <c r="H215" s="18"/>
      <c r="I215" s="18"/>
      <c r="J215" s="46"/>
      <c r="K215" s="4"/>
      <c r="L215" s="4"/>
      <c r="M215" s="4"/>
      <c r="N215" s="4"/>
      <c r="O215" s="4"/>
      <c r="P215" s="4"/>
      <c r="Q215" s="4"/>
    </row>
    <row r="216" spans="1:17" ht="12.75">
      <c r="A216" s="15" t="s">
        <v>230</v>
      </c>
      <c r="B216" s="14"/>
      <c r="C216" s="18"/>
      <c r="D216" s="18"/>
      <c r="E216" s="29">
        <v>16.4</v>
      </c>
      <c r="F216" s="18" t="s">
        <v>76</v>
      </c>
      <c r="G216" s="64" t="s">
        <v>13</v>
      </c>
      <c r="H216" s="18"/>
      <c r="I216" s="18"/>
      <c r="J216" s="46"/>
      <c r="K216" s="4"/>
      <c r="L216" s="4"/>
      <c r="M216" s="4"/>
      <c r="N216" s="4"/>
      <c r="O216" s="4"/>
      <c r="P216" s="4"/>
      <c r="Q216" s="4"/>
    </row>
    <row r="217" spans="1:17" ht="12.75">
      <c r="A217" s="14"/>
      <c r="B217" s="14"/>
      <c r="C217" s="18"/>
      <c r="D217" s="18"/>
      <c r="E217" s="18"/>
      <c r="F217" s="18"/>
      <c r="G217" s="29"/>
      <c r="H217" s="18"/>
      <c r="I217" s="18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t="s">
        <v>172</v>
      </c>
      <c r="B218" s="1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t="s">
        <v>171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t="s">
        <v>173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14"/>
      <c r="C221" s="18"/>
      <c r="D221" s="18"/>
      <c r="E221" s="18"/>
      <c r="F221" s="18"/>
      <c r="G221" s="18"/>
      <c r="H221" s="18"/>
      <c r="I221" s="18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14"/>
      <c r="B222" s="14"/>
      <c r="C222" s="18"/>
      <c r="D222" s="18"/>
      <c r="E222" s="18"/>
      <c r="F222" s="18"/>
      <c r="G222" s="18"/>
      <c r="H222" s="18"/>
      <c r="I222" s="18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14"/>
      <c r="B223" s="14"/>
      <c r="C223" s="18"/>
      <c r="D223" s="18"/>
      <c r="E223" s="18"/>
      <c r="F223" s="18"/>
      <c r="G223" s="18"/>
      <c r="H223" s="18"/>
      <c r="I223" s="18"/>
      <c r="J223" s="4"/>
      <c r="K223" s="4"/>
      <c r="L223" s="4"/>
      <c r="M223" s="4"/>
      <c r="N223" s="4"/>
      <c r="O223" s="4"/>
      <c r="P223" s="4"/>
      <c r="Q223" s="4"/>
    </row>
    <row r="224" spans="2:17" ht="12.75">
      <c r="B224" s="1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3:17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3:17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3:17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3:17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3:17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3:17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3:17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3:17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3:17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3:17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3:17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3:17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3:17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3:17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3:17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3:17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3:17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3:17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3:17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3:17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3:17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3:17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3:17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3:17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3:17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3:17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3:17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3:17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3:17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3:17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3:17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3:17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3:17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3:17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3:17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3:17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3:17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3:17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3:17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3:17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3:17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3:17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3:17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3:17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3:17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3:17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3:17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3:17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3:17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3:17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3:17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3:17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3:17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3:17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3:17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3:17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3:17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3:17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3:17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3:17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3:17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3:17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3:17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3:17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3:17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3:17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3:17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3:17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3:17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3:17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3:17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3:17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3:17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3:17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3:17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3:17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3:17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3:17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3:17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3:17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3:17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3:17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3:17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3:17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3:17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3:17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3:17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3:17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3:17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3:17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3:17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3:17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3:17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3:17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3:17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3:17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3:17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3:17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3:17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3:17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3:17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3:17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3:17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3:17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3:17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3:17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3:17" ht="12.7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</sheetData>
  <sheetProtection password="928A" sheet="1"/>
  <printOptions/>
  <pageMargins left="0.75" right="0.75" top="1" bottom="1" header="0.5" footer="0.5"/>
  <pageSetup horizontalDpi="600" verticalDpi="600" orientation="portrait" paperSize="9" r:id="rId1"/>
  <rowBreaks count="2" manualBreakCount="2">
    <brk id="120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2"/>
  <sheetViews>
    <sheetView zoomScalePageLayoutView="0" workbookViewId="0" topLeftCell="A82">
      <selection activeCell="D119" sqref="D119"/>
    </sheetView>
  </sheetViews>
  <sheetFormatPr defaultColWidth="9.140625" defaultRowHeight="12.75"/>
  <cols>
    <col min="3" max="3" width="10.140625" style="0" bestFit="1" customWidth="1"/>
    <col min="4" max="4" width="9.57421875" style="0" bestFit="1" customWidth="1"/>
    <col min="8" max="8" width="9.57421875" style="0" bestFit="1" customWidth="1"/>
    <col min="9" max="9" width="9.57421875" style="0" customWidth="1"/>
    <col min="10" max="10" width="11.57421875" style="0" customWidth="1"/>
    <col min="13" max="13" width="12.00390625" style="0" customWidth="1"/>
    <col min="14" max="14" width="16.140625" style="0" bestFit="1" customWidth="1"/>
  </cols>
  <sheetData>
    <row r="1" spans="1:2" ht="15.75">
      <c r="A1" s="68" t="s">
        <v>45</v>
      </c>
      <c r="B1" s="6"/>
    </row>
    <row r="2" spans="1:2" ht="12.75">
      <c r="A2" s="6"/>
      <c r="B2" s="6"/>
    </row>
    <row r="3" spans="1:2" ht="15.75">
      <c r="A3" s="6" t="s">
        <v>236</v>
      </c>
      <c r="B3" s="6"/>
    </row>
    <row r="5" spans="1:11" ht="12.75">
      <c r="A5" s="12" t="s">
        <v>50</v>
      </c>
      <c r="B5" s="19" t="s">
        <v>51</v>
      </c>
      <c r="D5" s="6" t="s">
        <v>46</v>
      </c>
      <c r="E5" s="3"/>
      <c r="F5" s="6" t="s">
        <v>49</v>
      </c>
      <c r="G5" s="3"/>
      <c r="H5" s="6" t="s">
        <v>47</v>
      </c>
      <c r="I5" s="10"/>
      <c r="J5" s="10"/>
      <c r="K5" s="10"/>
    </row>
    <row r="6" spans="1:11" ht="12.75">
      <c r="A6" s="10"/>
      <c r="B6" s="10"/>
      <c r="D6" s="3"/>
      <c r="E6" s="10"/>
      <c r="F6" s="3"/>
      <c r="G6" s="3"/>
      <c r="H6" s="3"/>
      <c r="I6" s="3"/>
      <c r="J6" s="3"/>
      <c r="K6" s="3"/>
    </row>
    <row r="7" spans="1:11" ht="12.75">
      <c r="A7" s="12" t="s">
        <v>5</v>
      </c>
      <c r="B7" s="19">
        <v>12999</v>
      </c>
      <c r="D7" s="46">
        <v>3479.07</v>
      </c>
      <c r="E7" s="46"/>
      <c r="F7" s="45">
        <v>1894.33</v>
      </c>
      <c r="G7" s="45"/>
      <c r="H7" s="46">
        <v>1719.16</v>
      </c>
      <c r="I7" s="67"/>
      <c r="J7" s="8"/>
      <c r="K7" t="s">
        <v>13</v>
      </c>
    </row>
    <row r="8" spans="1:10" ht="12.75">
      <c r="A8" s="12">
        <v>13000</v>
      </c>
      <c r="B8" s="19">
        <v>-29999</v>
      </c>
      <c r="D8" s="46">
        <v>3587.27</v>
      </c>
      <c r="E8" s="46"/>
      <c r="F8" s="45">
        <v>1967.91</v>
      </c>
      <c r="G8" s="45"/>
      <c r="H8" s="46">
        <v>1719.16</v>
      </c>
      <c r="I8" s="67"/>
      <c r="J8" s="8"/>
    </row>
    <row r="9" spans="1:10" ht="12.75">
      <c r="A9" s="12">
        <v>30000</v>
      </c>
      <c r="B9" s="19">
        <v>-79999</v>
      </c>
      <c r="D9" s="46">
        <v>3756.52</v>
      </c>
      <c r="E9" s="46"/>
      <c r="F9" s="45">
        <v>2087.36</v>
      </c>
      <c r="G9" s="45"/>
      <c r="H9" s="46">
        <v>1770.56</v>
      </c>
      <c r="I9" s="67"/>
      <c r="J9" s="8"/>
    </row>
    <row r="10" spans="1:10" ht="12.75">
      <c r="A10" s="12">
        <v>80000</v>
      </c>
      <c r="B10" s="19">
        <v>-159999</v>
      </c>
      <c r="D10" s="46">
        <v>3919.82</v>
      </c>
      <c r="E10" s="46"/>
      <c r="F10" s="45">
        <v>2182.85</v>
      </c>
      <c r="G10" s="45"/>
      <c r="H10" s="46">
        <v>1859.51</v>
      </c>
      <c r="I10" s="67"/>
      <c r="J10" s="8"/>
    </row>
    <row r="11" spans="1:10" ht="12.75">
      <c r="A11" s="12" t="s">
        <v>44</v>
      </c>
      <c r="B11" s="19"/>
      <c r="D11" s="46">
        <v>4088.67</v>
      </c>
      <c r="E11" s="46"/>
      <c r="F11" s="45">
        <v>2288.58</v>
      </c>
      <c r="G11" s="45"/>
      <c r="H11" s="46">
        <v>1960.74</v>
      </c>
      <c r="I11" s="67"/>
      <c r="J11" s="8"/>
    </row>
    <row r="12" spans="4:13" ht="12.75">
      <c r="D12" s="11"/>
      <c r="E12" s="11"/>
      <c r="F12" s="11"/>
      <c r="G12" s="11"/>
      <c r="H12" s="11"/>
      <c r="I12" s="67"/>
      <c r="J12" s="5"/>
      <c r="K12" s="5"/>
      <c r="L12" s="5"/>
      <c r="M12" s="5"/>
    </row>
    <row r="13" spans="1:14" ht="12.75">
      <c r="A13" s="3" t="s">
        <v>7</v>
      </c>
      <c r="D13" s="10"/>
      <c r="E13" s="10"/>
      <c r="F13" s="10"/>
      <c r="G13" s="10"/>
      <c r="H13" s="10"/>
      <c r="I13" s="67"/>
      <c r="N13" s="3"/>
    </row>
    <row r="14" spans="1:14" ht="12.75">
      <c r="A14" s="10"/>
      <c r="I14" s="59"/>
      <c r="N14" s="3"/>
    </row>
    <row r="15" spans="1:14" ht="12.75">
      <c r="A15" s="6" t="s">
        <v>46</v>
      </c>
      <c r="I15" s="59"/>
      <c r="N15" s="3"/>
    </row>
    <row r="16" spans="1:9" ht="12.75">
      <c r="A16" s="11"/>
      <c r="C16" t="s">
        <v>8</v>
      </c>
      <c r="H16" s="45">
        <v>92.44</v>
      </c>
      <c r="I16" s="59"/>
    </row>
    <row r="17" spans="8:9" ht="12.75">
      <c r="H17" s="45"/>
      <c r="I17" s="59"/>
    </row>
    <row r="18" spans="3:9" ht="12.75">
      <c r="C18" t="s">
        <v>14</v>
      </c>
      <c r="H18" s="45">
        <v>19.05</v>
      </c>
      <c r="I18" s="59"/>
    </row>
    <row r="19" spans="8:9" ht="12.75">
      <c r="H19" s="45"/>
      <c r="I19" s="59"/>
    </row>
    <row r="20" spans="3:9" ht="12.75">
      <c r="C20" t="s">
        <v>52</v>
      </c>
      <c r="H20" s="45">
        <f>44.85*1.019</f>
        <v>45.702149999999996</v>
      </c>
      <c r="I20" s="59"/>
    </row>
    <row r="21" spans="8:9" ht="12.75">
      <c r="H21" s="45"/>
      <c r="I21" s="59"/>
    </row>
    <row r="22" spans="1:9" ht="12.75">
      <c r="A22" s="5"/>
      <c r="B22" t="s">
        <v>19</v>
      </c>
      <c r="H22" s="45" t="s">
        <v>237</v>
      </c>
      <c r="I22" s="59"/>
    </row>
    <row r="23" spans="8:9" ht="12.75">
      <c r="H23" s="45"/>
      <c r="I23" s="59"/>
    </row>
    <row r="24" spans="2:9" ht="12.75">
      <c r="B24" t="s">
        <v>34</v>
      </c>
      <c r="H24" s="45">
        <v>186.87</v>
      </c>
      <c r="I24" s="59"/>
    </row>
    <row r="25" spans="8:9" ht="12.75">
      <c r="H25" s="45"/>
      <c r="I25" s="59"/>
    </row>
    <row r="26" spans="1:9" ht="12.75">
      <c r="A26" s="6" t="s">
        <v>53</v>
      </c>
      <c r="H26" s="45"/>
      <c r="I26" s="59"/>
    </row>
    <row r="27" spans="1:9" ht="12.75">
      <c r="A27" s="5"/>
      <c r="C27" t="s">
        <v>8</v>
      </c>
      <c r="H27" s="45">
        <v>74.97</v>
      </c>
      <c r="I27" s="59"/>
    </row>
    <row r="28" spans="1:9" ht="12.75">
      <c r="A28" s="1"/>
      <c r="H28" s="45">
        <v>67.6</v>
      </c>
      <c r="I28" s="59"/>
    </row>
    <row r="29" spans="1:9" ht="12.75">
      <c r="A29" s="1"/>
      <c r="H29" s="45"/>
      <c r="I29" s="59"/>
    </row>
    <row r="30" spans="1:9" ht="12.75">
      <c r="A30" s="1"/>
      <c r="C30" t="s">
        <v>14</v>
      </c>
      <c r="H30" s="45">
        <f>18.69*1.019</f>
        <v>19.04511</v>
      </c>
      <c r="I30" s="59"/>
    </row>
    <row r="31" spans="1:9" ht="12.75">
      <c r="A31" s="1"/>
      <c r="H31" s="45"/>
      <c r="I31" s="59"/>
    </row>
    <row r="32" spans="1:9" ht="12.75">
      <c r="A32" s="1"/>
      <c r="C32" t="s">
        <v>15</v>
      </c>
      <c r="H32" s="45">
        <f>0.94*1.019</f>
        <v>0.9578599999999998</v>
      </c>
      <c r="I32" s="59"/>
    </row>
    <row r="33" spans="1:9" ht="12.75">
      <c r="A33" s="1"/>
      <c r="H33" s="45">
        <v>1.51</v>
      </c>
      <c r="I33" s="59"/>
    </row>
    <row r="34" spans="1:9" ht="12.75">
      <c r="A34" s="1"/>
      <c r="H34" s="45"/>
      <c r="I34" s="59"/>
    </row>
    <row r="35" spans="1:9" ht="12.75">
      <c r="A35" s="1"/>
      <c r="C35" t="s">
        <v>54</v>
      </c>
      <c r="H35" s="45">
        <v>3.89</v>
      </c>
      <c r="I35" s="59"/>
    </row>
    <row r="36" spans="1:9" ht="12.75">
      <c r="A36" s="1"/>
      <c r="H36" s="45"/>
      <c r="I36" s="59"/>
    </row>
    <row r="37" spans="1:9" ht="12.75">
      <c r="A37" s="1"/>
      <c r="C37" t="s">
        <v>52</v>
      </c>
      <c r="H37" s="45">
        <f>44.85*1.019</f>
        <v>45.702149999999996</v>
      </c>
      <c r="I37" s="59"/>
    </row>
    <row r="38" spans="1:9" ht="12.75">
      <c r="A38" s="1"/>
      <c r="H38" s="45"/>
      <c r="I38" s="59"/>
    </row>
    <row r="39" spans="1:9" ht="12.75">
      <c r="A39" s="1"/>
      <c r="C39" t="s">
        <v>55</v>
      </c>
      <c r="H39" s="45">
        <f>15.39*1.019</f>
        <v>15.682409999999999</v>
      </c>
      <c r="I39" s="59"/>
    </row>
    <row r="40" spans="1:8" ht="12.75">
      <c r="A40" s="1"/>
      <c r="H40" s="47"/>
    </row>
    <row r="41" spans="1:8" ht="12.75">
      <c r="A41" s="5" t="s">
        <v>13</v>
      </c>
      <c r="B41" t="s">
        <v>19</v>
      </c>
      <c r="H41" s="42"/>
    </row>
    <row r="42" spans="1:8" ht="12.75">
      <c r="A42" s="5"/>
      <c r="B42" t="s">
        <v>20</v>
      </c>
      <c r="H42" s="43"/>
    </row>
    <row r="43" spans="1:8" ht="12.75">
      <c r="A43" s="5"/>
      <c r="C43" t="s">
        <v>21</v>
      </c>
      <c r="H43" s="43">
        <v>27.31</v>
      </c>
    </row>
    <row r="44" spans="1:8" ht="12.75">
      <c r="A44" s="5"/>
      <c r="C44" t="s">
        <v>22</v>
      </c>
      <c r="H44" s="43">
        <v>51.39</v>
      </c>
    </row>
    <row r="45" spans="1:8" ht="12.75">
      <c r="A45" s="5"/>
      <c r="C45" t="s">
        <v>23</v>
      </c>
      <c r="H45" s="45" t="s">
        <v>24</v>
      </c>
    </row>
    <row r="46" ht="12.75">
      <c r="A46" s="5"/>
    </row>
    <row r="47" spans="1:8" ht="12.75">
      <c r="A47" s="5"/>
      <c r="B47" t="s">
        <v>25</v>
      </c>
      <c r="H47" s="43"/>
    </row>
    <row r="48" spans="1:8" ht="12.75">
      <c r="A48" s="5"/>
      <c r="B48" t="s">
        <v>26</v>
      </c>
      <c r="H48" s="45">
        <v>20.01</v>
      </c>
    </row>
    <row r="49" spans="1:8" ht="12.75">
      <c r="A49" s="5"/>
      <c r="C49" t="s">
        <v>56</v>
      </c>
      <c r="H49" s="45">
        <v>13.38</v>
      </c>
    </row>
    <row r="50" spans="1:8" ht="12.75">
      <c r="A50" s="5"/>
      <c r="C50" t="s">
        <v>57</v>
      </c>
      <c r="H50" s="45">
        <v>6.63</v>
      </c>
    </row>
    <row r="51" spans="1:8" ht="12.75">
      <c r="A51" s="5"/>
      <c r="H51" s="43"/>
    </row>
    <row r="52" spans="1:8" ht="12.75">
      <c r="A52" s="5" t="s">
        <v>13</v>
      </c>
      <c r="B52" t="s">
        <v>29</v>
      </c>
      <c r="H52" s="43"/>
    </row>
    <row r="53" spans="1:9" ht="12.75">
      <c r="A53" s="5"/>
      <c r="B53" t="s">
        <v>30</v>
      </c>
      <c r="H53" s="45">
        <v>22.73</v>
      </c>
      <c r="I53" s="59"/>
    </row>
    <row r="54" spans="1:9" ht="12.75">
      <c r="A54" s="5"/>
      <c r="B54" t="s">
        <v>31</v>
      </c>
      <c r="H54" s="45">
        <v>27.35</v>
      </c>
      <c r="I54" s="59"/>
    </row>
    <row r="55" spans="1:9" ht="12.75">
      <c r="A55" s="5"/>
      <c r="B55" t="s">
        <v>32</v>
      </c>
      <c r="H55" s="45">
        <v>36.99</v>
      </c>
      <c r="I55" s="59"/>
    </row>
    <row r="56" spans="1:9" ht="12.75">
      <c r="A56" s="5"/>
      <c r="B56" t="s">
        <v>33</v>
      </c>
      <c r="H56" s="45">
        <f>44.85*1.019</f>
        <v>45.702149999999996</v>
      </c>
      <c r="I56" s="59"/>
    </row>
    <row r="57" spans="1:9" ht="12.75">
      <c r="A57" s="5"/>
      <c r="H57" s="45" t="s">
        <v>13</v>
      </c>
      <c r="I57" s="59"/>
    </row>
    <row r="58" spans="1:9" ht="12.75">
      <c r="A58" s="5"/>
      <c r="B58" t="s">
        <v>34</v>
      </c>
      <c r="H58" s="45">
        <v>39.64</v>
      </c>
      <c r="I58" s="59"/>
    </row>
    <row r="59" spans="1:9" ht="12.75">
      <c r="A59" s="5"/>
      <c r="H59" s="45" t="s">
        <v>13</v>
      </c>
      <c r="I59" s="59"/>
    </row>
    <row r="60" spans="1:9" ht="12.75">
      <c r="A60" s="5"/>
      <c r="B60" t="s">
        <v>58</v>
      </c>
      <c r="H60" s="45">
        <v>81.98</v>
      </c>
      <c r="I60" s="59"/>
    </row>
    <row r="61" spans="1:9" ht="12.75">
      <c r="A61" s="5"/>
      <c r="H61" s="45">
        <f>88.89*1.019</f>
        <v>90.57891</v>
      </c>
      <c r="I61" s="59"/>
    </row>
    <row r="62" spans="1:9" ht="12.75">
      <c r="A62" s="5"/>
      <c r="B62" t="s">
        <v>59</v>
      </c>
      <c r="H62" s="45">
        <v>65.05</v>
      </c>
      <c r="I62" s="59"/>
    </row>
    <row r="63" spans="1:9" ht="12.75">
      <c r="A63" s="5"/>
      <c r="H63" s="45" t="s">
        <v>13</v>
      </c>
      <c r="I63" s="59"/>
    </row>
    <row r="64" spans="1:9" ht="12.75">
      <c r="A64" s="5"/>
      <c r="B64" t="s">
        <v>35</v>
      </c>
      <c r="H64" s="45">
        <v>38</v>
      </c>
      <c r="I64" s="59"/>
    </row>
    <row r="65" spans="1:13" ht="12.75">
      <c r="A65" s="5"/>
      <c r="M65" s="42"/>
    </row>
    <row r="66" spans="1:13" ht="12.75">
      <c r="A66" s="6" t="s">
        <v>187</v>
      </c>
      <c r="I66" s="5"/>
      <c r="M66" s="42"/>
    </row>
    <row r="67" spans="1:13" ht="12.75">
      <c r="A67" s="3" t="s">
        <v>188</v>
      </c>
      <c r="M67" s="42"/>
    </row>
    <row r="68" spans="1:13" ht="12.75">
      <c r="A68" s="10" t="s">
        <v>189</v>
      </c>
      <c r="I68" s="5"/>
      <c r="M68" s="42"/>
    </row>
    <row r="69" spans="1:13" ht="12.75">
      <c r="A69" s="10" t="s">
        <v>190</v>
      </c>
      <c r="I69" s="5"/>
      <c r="M69" s="42"/>
    </row>
    <row r="70" spans="1:13" ht="12.75">
      <c r="A70" s="10"/>
      <c r="H70" s="45">
        <v>52.43</v>
      </c>
      <c r="I70" s="61" t="s">
        <v>13</v>
      </c>
      <c r="M70" s="42"/>
    </row>
    <row r="71" spans="1:13" ht="12.75">
      <c r="A71" s="10" t="s">
        <v>191</v>
      </c>
      <c r="I71" s="5"/>
      <c r="M71" s="42"/>
    </row>
    <row r="72" spans="1:13" ht="12.75">
      <c r="A72" s="10" t="s">
        <v>192</v>
      </c>
      <c r="I72" s="5"/>
      <c r="M72" s="42"/>
    </row>
    <row r="73" spans="1:13" ht="12.75">
      <c r="A73" s="10"/>
      <c r="I73" s="5"/>
      <c r="M73" s="42"/>
    </row>
    <row r="74" spans="1:13" ht="12.75">
      <c r="A74" s="10" t="s">
        <v>224</v>
      </c>
      <c r="I74" s="5"/>
      <c r="M74" s="42"/>
    </row>
    <row r="75" spans="1:13" ht="12.75">
      <c r="A75" s="10"/>
      <c r="I75" s="5"/>
      <c r="M75" s="42"/>
    </row>
    <row r="76" spans="1:13" ht="12.75">
      <c r="A76" s="10" t="s">
        <v>193</v>
      </c>
      <c r="I76" s="5"/>
      <c r="M76" s="42"/>
    </row>
    <row r="77" spans="1:13" ht="12.75">
      <c r="A77" s="10" t="s">
        <v>194</v>
      </c>
      <c r="I77" s="5"/>
      <c r="M77" s="42"/>
    </row>
    <row r="78" spans="1:13" ht="12.75">
      <c r="A78" s="10"/>
      <c r="H78" s="45">
        <f>88.49*1.019</f>
        <v>90.17130999999999</v>
      </c>
      <c r="I78" s="61" t="s">
        <v>13</v>
      </c>
      <c r="M78" s="42"/>
    </row>
    <row r="79" spans="1:13" ht="12.75">
      <c r="A79" s="10" t="s">
        <v>195</v>
      </c>
      <c r="M79" s="42"/>
    </row>
    <row r="80" spans="1:13" ht="12.75">
      <c r="A80" s="10" t="s">
        <v>196</v>
      </c>
      <c r="M80" s="42"/>
    </row>
    <row r="81" spans="1:13" ht="12.75">
      <c r="A81" s="10" t="s">
        <v>197</v>
      </c>
      <c r="M81" s="42"/>
    </row>
    <row r="82" spans="1:13" ht="12.75">
      <c r="A82" s="10"/>
      <c r="M82" s="42"/>
    </row>
    <row r="83" spans="1:14" ht="12.75">
      <c r="A83" s="10" t="s">
        <v>198</v>
      </c>
      <c r="N83" s="42"/>
    </row>
    <row r="84" spans="1:14" ht="12.75">
      <c r="A84" s="5"/>
      <c r="B84" s="10"/>
      <c r="N84" s="42"/>
    </row>
    <row r="85" spans="1:14" ht="15.75">
      <c r="A85" s="44" t="s">
        <v>242</v>
      </c>
      <c r="B85" s="51"/>
      <c r="C85" s="71">
        <v>39934</v>
      </c>
      <c r="I85" s="38"/>
      <c r="J85" s="38"/>
      <c r="N85" s="42"/>
    </row>
    <row r="86" spans="1:14" ht="12.75">
      <c r="A86" s="6"/>
      <c r="N86" s="42"/>
    </row>
    <row r="87" spans="1:14" ht="12.75">
      <c r="A87" s="6" t="s">
        <v>46</v>
      </c>
      <c r="N87" s="42"/>
    </row>
    <row r="88" ht="12.75">
      <c r="N88" s="42"/>
    </row>
    <row r="89" spans="1:14" ht="12.75">
      <c r="A89" s="12" t="s">
        <v>61</v>
      </c>
      <c r="B89" s="10" t="s">
        <v>51</v>
      </c>
      <c r="C89" s="3"/>
      <c r="D89" s="53" t="s">
        <v>36</v>
      </c>
      <c r="E89" s="53"/>
      <c r="F89" s="53" t="s">
        <v>37</v>
      </c>
      <c r="G89" s="53"/>
      <c r="H89" s="53" t="s">
        <v>60</v>
      </c>
      <c r="I89" s="30"/>
      <c r="J89" s="30"/>
      <c r="K89" s="30"/>
      <c r="L89" s="30"/>
      <c r="N89" s="42"/>
    </row>
    <row r="90" spans="1:14" ht="12.75">
      <c r="A90" s="10"/>
      <c r="B90" s="10"/>
      <c r="C90" s="3"/>
      <c r="D90" s="11"/>
      <c r="E90" s="47"/>
      <c r="F90" s="11"/>
      <c r="G90" s="11"/>
      <c r="H90" s="11"/>
      <c r="I90" s="11"/>
      <c r="J90" s="11"/>
      <c r="K90" s="11"/>
      <c r="L90" s="11"/>
      <c r="N90" s="42"/>
    </row>
    <row r="91" spans="1:12" ht="12.75">
      <c r="A91" s="12"/>
      <c r="B91" s="19">
        <v>12999</v>
      </c>
      <c r="D91" s="46">
        <v>3885.62</v>
      </c>
      <c r="E91" s="46"/>
      <c r="F91" s="45">
        <v>3947.9</v>
      </c>
      <c r="G91" s="45"/>
      <c r="H91" s="46">
        <v>4011.83</v>
      </c>
      <c r="I91" s="59"/>
      <c r="J91" s="8"/>
      <c r="K91" s="8"/>
      <c r="L91" s="8"/>
    </row>
    <row r="92" spans="1:12" ht="12.75">
      <c r="A92" s="12">
        <v>13000</v>
      </c>
      <c r="B92" s="19">
        <v>-29999</v>
      </c>
      <c r="D92" s="46">
        <v>3987.43</v>
      </c>
      <c r="E92" s="46"/>
      <c r="F92" s="45">
        <v>4051.99</v>
      </c>
      <c r="G92" s="45"/>
      <c r="H92" s="46">
        <v>4117.16</v>
      </c>
      <c r="I92" s="59"/>
      <c r="J92" s="26"/>
      <c r="K92" s="25" t="s">
        <v>13</v>
      </c>
      <c r="L92" s="25"/>
    </row>
    <row r="93" spans="1:12" ht="12.75">
      <c r="A93" s="12" t="s">
        <v>38</v>
      </c>
      <c r="B93" s="19"/>
      <c r="D93" s="46">
        <v>4089.29</v>
      </c>
      <c r="E93" s="46"/>
      <c r="F93" s="45">
        <v>4155.89</v>
      </c>
      <c r="G93" s="45"/>
      <c r="H93" s="46">
        <v>4221.66</v>
      </c>
      <c r="I93" s="59"/>
      <c r="J93" s="8"/>
      <c r="K93" s="8"/>
      <c r="L93" s="8"/>
    </row>
    <row r="94" spans="1:13" ht="12.75">
      <c r="A94" s="10"/>
      <c r="B94" s="10"/>
      <c r="D94" s="46"/>
      <c r="E94" s="46"/>
      <c r="F94" s="45"/>
      <c r="G94" s="45"/>
      <c r="H94" s="46"/>
      <c r="I94" s="59"/>
      <c r="J94" s="8"/>
      <c r="K94" s="8"/>
      <c r="L94" s="8"/>
      <c r="M94" s="8"/>
    </row>
    <row r="95" spans="1:13" ht="12.75">
      <c r="A95" s="6" t="s">
        <v>49</v>
      </c>
      <c r="B95" s="10"/>
      <c r="D95" s="46"/>
      <c r="E95" s="46"/>
      <c r="F95" s="45"/>
      <c r="G95" s="45"/>
      <c r="H95" s="46"/>
      <c r="I95" s="59"/>
      <c r="J95" s="8"/>
      <c r="K95" s="8"/>
      <c r="L95" s="8"/>
      <c r="M95" s="8"/>
    </row>
    <row r="96" spans="1:13" ht="12.75">
      <c r="A96" s="10"/>
      <c r="B96" s="10"/>
      <c r="D96" s="46"/>
      <c r="E96" s="46"/>
      <c r="F96" s="45"/>
      <c r="G96" s="45"/>
      <c r="H96" s="46"/>
      <c r="I96" s="59"/>
      <c r="J96" s="8"/>
      <c r="K96" s="8"/>
      <c r="L96" s="8"/>
      <c r="M96" s="8"/>
    </row>
    <row r="97" spans="1:12" ht="12.75">
      <c r="A97" s="10"/>
      <c r="B97" s="19">
        <v>12999</v>
      </c>
      <c r="D97" s="46">
        <v>2112.15</v>
      </c>
      <c r="E97" s="46"/>
      <c r="F97" s="45">
        <v>2164.4</v>
      </c>
      <c r="G97" s="45"/>
      <c r="H97" s="46">
        <v>2216.87</v>
      </c>
      <c r="I97" s="59"/>
      <c r="J97" s="8"/>
      <c r="K97" s="8"/>
      <c r="L97" s="8"/>
    </row>
    <row r="98" spans="1:12" ht="12.75">
      <c r="A98" s="12">
        <v>13000</v>
      </c>
      <c r="B98" s="19">
        <v>-29999</v>
      </c>
      <c r="D98" s="46">
        <f>2125.47*1.019</f>
        <v>2165.8539299999998</v>
      </c>
      <c r="E98" s="46"/>
      <c r="F98" s="45">
        <v>2219.33</v>
      </c>
      <c r="G98" s="45"/>
      <c r="H98" s="46">
        <v>2272.38</v>
      </c>
      <c r="I98" s="59"/>
      <c r="J98" s="26"/>
      <c r="K98" s="28" t="s">
        <v>13</v>
      </c>
      <c r="L98" s="28"/>
    </row>
    <row r="99" spans="1:12" ht="12.75">
      <c r="A99" s="12" t="s">
        <v>38</v>
      </c>
      <c r="B99" s="19"/>
      <c r="D99" s="46">
        <v>2219.93</v>
      </c>
      <c r="E99" s="46"/>
      <c r="F99" s="45">
        <v>2274.25</v>
      </c>
      <c r="G99" s="45"/>
      <c r="H99" s="46">
        <v>2329.36</v>
      </c>
      <c r="I99" s="59"/>
      <c r="J99" s="8"/>
      <c r="K99" s="8"/>
      <c r="L99" s="8"/>
    </row>
    <row r="100" spans="1:12" ht="12.75">
      <c r="A100" s="10"/>
      <c r="B100" s="19"/>
      <c r="D100" s="46"/>
      <c r="E100" s="46"/>
      <c r="F100" s="45"/>
      <c r="G100" s="45"/>
      <c r="H100" s="46"/>
      <c r="I100" s="59"/>
      <c r="J100" s="8"/>
      <c r="K100" s="8"/>
      <c r="L100" s="8"/>
    </row>
    <row r="101" spans="1:12" ht="12.75">
      <c r="A101" s="6" t="s">
        <v>47</v>
      </c>
      <c r="B101" s="19"/>
      <c r="D101" s="46"/>
      <c r="E101" s="46"/>
      <c r="F101" s="45"/>
      <c r="G101" s="45"/>
      <c r="H101" s="46"/>
      <c r="I101" s="59"/>
      <c r="J101" s="8"/>
      <c r="K101" s="8"/>
      <c r="L101" s="8"/>
    </row>
    <row r="102" spans="1:12" ht="12.75">
      <c r="A102" s="10"/>
      <c r="B102" s="19"/>
      <c r="D102" s="46"/>
      <c r="E102" s="46"/>
      <c r="F102" s="45"/>
      <c r="G102" s="45"/>
      <c r="H102" s="46"/>
      <c r="I102" s="59"/>
      <c r="J102" s="8"/>
      <c r="K102" s="8"/>
      <c r="L102" s="8"/>
    </row>
    <row r="103" spans="1:12" ht="12.75">
      <c r="A103" s="10"/>
      <c r="B103" s="19">
        <v>12999</v>
      </c>
      <c r="D103" s="46">
        <v>1810.33</v>
      </c>
      <c r="E103" s="46"/>
      <c r="F103" s="45">
        <v>1858.89</v>
      </c>
      <c r="G103" s="45"/>
      <c r="H103" s="46">
        <v>1908.9</v>
      </c>
      <c r="I103" s="59"/>
      <c r="J103" s="8"/>
      <c r="K103" s="8"/>
      <c r="L103" s="8"/>
    </row>
    <row r="104" spans="1:12" ht="12.75">
      <c r="A104" s="12">
        <v>13000</v>
      </c>
      <c r="B104" s="19">
        <v>-29999</v>
      </c>
      <c r="D104" s="46">
        <v>1852.75</v>
      </c>
      <c r="E104" s="46"/>
      <c r="F104" s="45">
        <v>1902.53</v>
      </c>
      <c r="G104" s="45"/>
      <c r="H104" s="46">
        <v>1953.95</v>
      </c>
      <c r="I104" s="59"/>
      <c r="J104" s="8"/>
      <c r="K104" s="8"/>
      <c r="L104" s="8"/>
    </row>
    <row r="105" spans="1:12" ht="12.75">
      <c r="A105" s="12" t="s">
        <v>38</v>
      </c>
      <c r="B105" s="19"/>
      <c r="D105" s="46">
        <v>1894.75</v>
      </c>
      <c r="E105" s="46"/>
      <c r="F105" s="45">
        <v>1946.6</v>
      </c>
      <c r="G105" s="45"/>
      <c r="H105" s="46">
        <v>2001.31</v>
      </c>
      <c r="I105" s="59"/>
      <c r="J105" s="8"/>
      <c r="K105" s="8"/>
      <c r="L105" s="8"/>
    </row>
    <row r="106" spans="4:14" ht="12.75">
      <c r="D106" s="8"/>
      <c r="E106" s="8"/>
      <c r="F106" s="8"/>
      <c r="G106" s="8"/>
      <c r="H106" s="8"/>
      <c r="I106" s="8"/>
      <c r="J106" s="8"/>
      <c r="K106" s="8"/>
      <c r="L106" s="8"/>
      <c r="N106" s="42"/>
    </row>
    <row r="107" spans="1:14" ht="12.75">
      <c r="A107" t="s">
        <v>68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43"/>
    </row>
    <row r="108" spans="1:14" ht="12.75">
      <c r="A108" s="10" t="s">
        <v>238</v>
      </c>
      <c r="D108" s="8"/>
      <c r="E108" s="8"/>
      <c r="F108" s="45"/>
      <c r="G108" s="8"/>
      <c r="H108" s="61" t="s">
        <v>13</v>
      </c>
      <c r="I108" s="8"/>
      <c r="J108" s="8"/>
      <c r="K108" s="8"/>
      <c r="L108" s="8"/>
      <c r="M108" s="8"/>
      <c r="N108" s="43"/>
    </row>
    <row r="109" spans="1:14" ht="12.75">
      <c r="A109" s="10"/>
      <c r="D109" s="8"/>
      <c r="E109" s="8"/>
      <c r="F109" s="45"/>
      <c r="G109" s="8"/>
      <c r="H109" s="61"/>
      <c r="I109" s="8"/>
      <c r="J109" s="8"/>
      <c r="K109" s="8"/>
      <c r="L109" s="8"/>
      <c r="M109" s="8"/>
      <c r="N109" s="43"/>
    </row>
    <row r="110" spans="1:14" ht="12.75">
      <c r="A110" s="10"/>
      <c r="D110" s="8"/>
      <c r="E110" s="8"/>
      <c r="F110" s="45"/>
      <c r="G110" s="8"/>
      <c r="H110" s="61"/>
      <c r="I110" s="8"/>
      <c r="J110" s="8"/>
      <c r="K110" s="8"/>
      <c r="L110" s="8"/>
      <c r="M110" s="8"/>
      <c r="N110" s="43"/>
    </row>
    <row r="111" spans="4:14" ht="12.7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43"/>
    </row>
    <row r="112" spans="1:14" ht="12.75">
      <c r="A112" s="6" t="s">
        <v>63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43"/>
    </row>
    <row r="113" spans="4:14" ht="12.7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43"/>
    </row>
    <row r="114" spans="1:14" ht="12.75">
      <c r="A114" t="s">
        <v>64</v>
      </c>
      <c r="D114" s="45">
        <f>2599.61*1.019</f>
        <v>2649.00259</v>
      </c>
      <c r="E114" s="59"/>
      <c r="F114" s="8"/>
      <c r="G114" s="8"/>
      <c r="H114" s="8" t="s">
        <v>13</v>
      </c>
      <c r="I114" s="8"/>
      <c r="J114" s="8"/>
      <c r="K114" s="8"/>
      <c r="L114" s="8"/>
      <c r="M114" s="8"/>
      <c r="N114" s="3"/>
    </row>
    <row r="115" spans="4:14" ht="12.75">
      <c r="D115" s="8"/>
      <c r="E115" s="59"/>
      <c r="N115" s="3"/>
    </row>
    <row r="116" spans="1:14" ht="12.75">
      <c r="A116" t="s">
        <v>65</v>
      </c>
      <c r="D116" s="8"/>
      <c r="E116" s="59"/>
      <c r="N116" s="3"/>
    </row>
    <row r="117" spans="1:14" ht="12.75">
      <c r="A117" t="s">
        <v>66</v>
      </c>
      <c r="D117" s="45">
        <v>17.79</v>
      </c>
      <c r="E117" s="59"/>
      <c r="H117" s="4" t="s">
        <v>13</v>
      </c>
      <c r="I117" s="4"/>
      <c r="J117" s="4"/>
      <c r="N117" s="3"/>
    </row>
    <row r="118" spans="1:14" ht="12.75">
      <c r="A118" t="s">
        <v>67</v>
      </c>
      <c r="D118" s="45">
        <f>28.12*1.019</f>
        <v>28.65428</v>
      </c>
      <c r="E118" s="59"/>
      <c r="H118" s="29" t="s">
        <v>13</v>
      </c>
      <c r="I118" s="29"/>
      <c r="J118" s="29"/>
      <c r="K118" s="18" t="s">
        <v>13</v>
      </c>
      <c r="L118" s="18"/>
      <c r="N118" s="3"/>
    </row>
    <row r="119" spans="4:14" ht="12.75">
      <c r="D119" s="5"/>
      <c r="N119" s="3"/>
    </row>
    <row r="120" spans="1:14" ht="12.75">
      <c r="A120" t="s">
        <v>73</v>
      </c>
      <c r="N120" s="3"/>
    </row>
    <row r="121" ht="12.75">
      <c r="N121" s="3"/>
    </row>
    <row r="122" spans="1:14" ht="12.75">
      <c r="A122" t="s">
        <v>68</v>
      </c>
      <c r="N122" s="3"/>
    </row>
    <row r="123" spans="1:14" ht="12.75">
      <c r="A123" s="10" t="s">
        <v>243</v>
      </c>
      <c r="F123" s="3"/>
      <c r="I123" s="59"/>
      <c r="K123" s="4" t="s">
        <v>13</v>
      </c>
      <c r="L123" s="4"/>
      <c r="N123" s="3"/>
    </row>
    <row r="124" spans="6:14" ht="12.75">
      <c r="F124" s="3"/>
      <c r="K124" s="4"/>
      <c r="L124" s="4"/>
      <c r="N124" s="3"/>
    </row>
    <row r="125" spans="1:14" ht="12.75">
      <c r="A125" t="s">
        <v>70</v>
      </c>
      <c r="K125" s="4"/>
      <c r="L125" s="4"/>
      <c r="N125" s="3"/>
    </row>
    <row r="126" spans="1:14" ht="12.75">
      <c r="A126" t="s">
        <v>71</v>
      </c>
      <c r="K126" s="4"/>
      <c r="L126" s="4"/>
      <c r="N126" s="3"/>
    </row>
    <row r="127" spans="1:14" ht="12.75">
      <c r="A127" s="10" t="s">
        <v>244</v>
      </c>
      <c r="I127" s="59"/>
      <c r="K127" s="4"/>
      <c r="L127" s="4"/>
      <c r="N127" s="3"/>
    </row>
    <row r="128" spans="1:14" ht="12.75">
      <c r="A128" s="10" t="s">
        <v>245</v>
      </c>
      <c r="I128" s="59"/>
      <c r="K128" s="4"/>
      <c r="L128" s="4"/>
      <c r="N128" s="3"/>
    </row>
    <row r="129" spans="1:14" ht="12.75">
      <c r="A129" s="10" t="s">
        <v>246</v>
      </c>
      <c r="I129" s="59"/>
      <c r="K129" s="4"/>
      <c r="L129" s="4"/>
      <c r="N129" s="3"/>
    </row>
    <row r="130" spans="1:14" ht="12.75">
      <c r="A130" t="s">
        <v>75</v>
      </c>
      <c r="K130" s="4"/>
      <c r="L130" s="4"/>
      <c r="N130" s="3"/>
    </row>
    <row r="131" spans="1:14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44"/>
    </row>
    <row r="132" spans="1:14" ht="15.75">
      <c r="A132" s="69" t="s">
        <v>45</v>
      </c>
      <c r="N132" s="3"/>
    </row>
    <row r="133" ht="12.75">
      <c r="N133" s="3"/>
    </row>
    <row r="134" spans="1:14" ht="15.75">
      <c r="A134" s="6" t="s">
        <v>248</v>
      </c>
      <c r="N134" s="3"/>
    </row>
    <row r="135" spans="1:14" ht="12.75">
      <c r="A135" s="6" t="s">
        <v>247</v>
      </c>
      <c r="N135" s="3"/>
    </row>
    <row r="136" ht="12.75">
      <c r="N136" s="3"/>
    </row>
    <row r="137" spans="4:14" ht="12.75">
      <c r="D137" s="44" t="s">
        <v>40</v>
      </c>
      <c r="E137" s="44"/>
      <c r="F137" s="44" t="s">
        <v>41</v>
      </c>
      <c r="G137" s="44"/>
      <c r="H137" s="44" t="s">
        <v>43</v>
      </c>
      <c r="I137" s="3"/>
      <c r="N137" s="3"/>
    </row>
    <row r="138" spans="1:14" ht="12.75">
      <c r="A138" s="6" t="s">
        <v>46</v>
      </c>
      <c r="N138" s="3"/>
    </row>
    <row r="139" spans="8:14" ht="12.75">
      <c r="H139" s="4"/>
      <c r="N139" s="3"/>
    </row>
    <row r="140" spans="1:16" ht="12.75">
      <c r="A140" s="12"/>
      <c r="B140" s="19">
        <v>-12999</v>
      </c>
      <c r="D140" s="80">
        <v>3479.07</v>
      </c>
      <c r="E140" s="80"/>
      <c r="F140" s="80">
        <v>3479.07</v>
      </c>
      <c r="G140" s="80"/>
      <c r="H140" s="80">
        <v>3479.07</v>
      </c>
      <c r="I140" s="59"/>
      <c r="J140" s="8"/>
      <c r="K140" s="8"/>
      <c r="O140" s="8"/>
      <c r="P140" s="8"/>
    </row>
    <row r="141" spans="1:16" ht="12.75">
      <c r="A141" s="12">
        <v>13000</v>
      </c>
      <c r="B141" s="19">
        <v>-29999</v>
      </c>
      <c r="D141" s="80">
        <v>3587.27</v>
      </c>
      <c r="E141" s="80"/>
      <c r="F141" s="80">
        <v>3587.27</v>
      </c>
      <c r="G141" s="80"/>
      <c r="H141" s="80">
        <v>3587.27</v>
      </c>
      <c r="I141" s="59"/>
      <c r="J141" s="8"/>
      <c r="K141" s="8"/>
      <c r="O141" s="8"/>
      <c r="P141" s="8"/>
    </row>
    <row r="142" spans="1:16" ht="12.75">
      <c r="A142" s="12">
        <v>30000</v>
      </c>
      <c r="B142" s="19">
        <v>-79999</v>
      </c>
      <c r="D142" s="80">
        <v>3756.52</v>
      </c>
      <c r="E142" s="80"/>
      <c r="F142" s="80">
        <v>3756.52</v>
      </c>
      <c r="G142" s="80"/>
      <c r="H142" s="80">
        <v>3756.52</v>
      </c>
      <c r="I142" s="59"/>
      <c r="J142" s="8"/>
      <c r="K142" s="8"/>
      <c r="O142" s="8"/>
      <c r="P142" s="8"/>
    </row>
    <row r="143" spans="1:16" ht="12.75">
      <c r="A143" s="12">
        <v>80000</v>
      </c>
      <c r="B143" s="19">
        <v>-159999</v>
      </c>
      <c r="D143" s="80">
        <v>3919.82</v>
      </c>
      <c r="E143" s="80"/>
      <c r="F143" s="80">
        <v>3919.82</v>
      </c>
      <c r="G143" s="80"/>
      <c r="H143" s="80">
        <v>3919.82</v>
      </c>
      <c r="I143" s="59"/>
      <c r="J143" s="8"/>
      <c r="K143" s="8"/>
      <c r="O143" s="8"/>
      <c r="P143" s="8"/>
    </row>
    <row r="144" spans="1:16" ht="12.75">
      <c r="A144" s="12" t="s">
        <v>44</v>
      </c>
      <c r="B144" s="10"/>
      <c r="D144" s="80">
        <v>4088.67</v>
      </c>
      <c r="E144" s="80"/>
      <c r="F144" s="80">
        <v>4088.67</v>
      </c>
      <c r="G144" s="80"/>
      <c r="H144" s="80">
        <v>4088.67</v>
      </c>
      <c r="I144" s="59"/>
      <c r="J144" s="8"/>
      <c r="K144" s="8"/>
      <c r="O144" s="8"/>
      <c r="P144" s="8"/>
    </row>
    <row r="145" spans="4:16" ht="12.75">
      <c r="D145" s="80"/>
      <c r="E145" s="80"/>
      <c r="F145" s="80"/>
      <c r="G145" s="80"/>
      <c r="H145" s="80"/>
      <c r="I145" s="59"/>
      <c r="J145" s="8"/>
      <c r="K145" s="8"/>
      <c r="O145" s="8"/>
      <c r="P145" s="8"/>
    </row>
    <row r="146" spans="1:16" ht="12.75">
      <c r="A146" s="6" t="s">
        <v>79</v>
      </c>
      <c r="B146" s="10"/>
      <c r="D146" s="80"/>
      <c r="E146" s="80"/>
      <c r="F146" s="80"/>
      <c r="G146" s="80"/>
      <c r="H146" s="80"/>
      <c r="I146" s="59"/>
      <c r="J146" s="8"/>
      <c r="K146" s="8"/>
      <c r="O146" s="8"/>
      <c r="P146" s="8"/>
    </row>
    <row r="147" spans="1:16" ht="12.75">
      <c r="A147" s="7"/>
      <c r="B147" s="10"/>
      <c r="D147" s="80"/>
      <c r="E147" s="80"/>
      <c r="F147" s="80"/>
      <c r="G147" s="80"/>
      <c r="H147" s="80"/>
      <c r="I147" s="59"/>
      <c r="J147" s="8"/>
      <c r="K147" s="8"/>
      <c r="O147" s="8"/>
      <c r="P147" s="8"/>
    </row>
    <row r="148" spans="1:16" ht="12.75">
      <c r="A148" s="10"/>
      <c r="B148" s="19">
        <v>-12999</v>
      </c>
      <c r="D148" s="80">
        <v>2204.98</v>
      </c>
      <c r="E148" s="80"/>
      <c r="F148" s="80">
        <v>2445.73</v>
      </c>
      <c r="G148" s="80"/>
      <c r="H148" s="80">
        <v>2642.64</v>
      </c>
      <c r="I148" s="59"/>
      <c r="J148" s="8"/>
      <c r="K148" s="8"/>
      <c r="O148" s="8"/>
      <c r="P148" s="8"/>
    </row>
    <row r="149" spans="1:16" ht="12.75">
      <c r="A149" s="12">
        <v>13000</v>
      </c>
      <c r="B149" s="19">
        <v>-29999</v>
      </c>
      <c r="D149" s="80">
        <v>2292.27</v>
      </c>
      <c r="E149" s="80"/>
      <c r="F149" s="80">
        <v>2542.45</v>
      </c>
      <c r="G149" s="80"/>
      <c r="H149" s="80">
        <v>2747.57</v>
      </c>
      <c r="I149" s="59"/>
      <c r="J149" s="26"/>
      <c r="K149" s="25" t="s">
        <v>13</v>
      </c>
      <c r="O149" s="8"/>
      <c r="P149" s="8"/>
    </row>
    <row r="150" spans="1:16" ht="12.75">
      <c r="A150" s="12">
        <v>30000</v>
      </c>
      <c r="B150" s="19">
        <v>-79999</v>
      </c>
      <c r="D150" s="80">
        <v>2432</v>
      </c>
      <c r="E150" s="80"/>
      <c r="F150" s="80">
        <v>2697.55</v>
      </c>
      <c r="G150" s="80"/>
      <c r="H150" s="80">
        <v>2916</v>
      </c>
      <c r="I150" s="59"/>
      <c r="J150" s="8"/>
      <c r="K150" s="8"/>
      <c r="O150" s="8"/>
      <c r="P150" s="8"/>
    </row>
    <row r="151" spans="1:16" ht="12.75">
      <c r="A151" s="12">
        <v>80000</v>
      </c>
      <c r="B151" s="19">
        <v>-159999</v>
      </c>
      <c r="D151" s="80">
        <v>2543.68</v>
      </c>
      <c r="E151" s="80"/>
      <c r="F151" s="80">
        <v>2821.95</v>
      </c>
      <c r="G151" s="80"/>
      <c r="H151" s="80">
        <v>3050.19</v>
      </c>
      <c r="I151" s="59"/>
      <c r="J151" s="8"/>
      <c r="K151" s="8"/>
      <c r="O151" s="8"/>
      <c r="P151" s="8"/>
    </row>
    <row r="152" spans="1:16" ht="12.75">
      <c r="A152" s="12" t="s">
        <v>44</v>
      </c>
      <c r="B152" s="10"/>
      <c r="D152" s="80">
        <v>2667.86</v>
      </c>
      <c r="E152" s="80"/>
      <c r="F152" s="80">
        <v>2960.04</v>
      </c>
      <c r="G152" s="80"/>
      <c r="H152" s="80">
        <v>3199.18</v>
      </c>
      <c r="I152" s="59"/>
      <c r="J152" s="26"/>
      <c r="K152" s="25" t="s">
        <v>13</v>
      </c>
      <c r="O152" s="8"/>
      <c r="P152" s="8"/>
    </row>
    <row r="153" spans="1:16" ht="12.75">
      <c r="A153" s="10"/>
      <c r="B153" s="10"/>
      <c r="D153" s="80"/>
      <c r="E153" s="80"/>
      <c r="F153" s="80"/>
      <c r="G153" s="80"/>
      <c r="H153" s="80"/>
      <c r="I153" s="59"/>
      <c r="J153" s="8"/>
      <c r="K153" s="8"/>
      <c r="O153" s="8"/>
      <c r="P153" s="8"/>
    </row>
    <row r="154" spans="1:16" ht="12.75">
      <c r="A154" s="6" t="s">
        <v>80</v>
      </c>
      <c r="B154" s="10"/>
      <c r="D154" s="80"/>
      <c r="E154" s="80"/>
      <c r="F154" s="80"/>
      <c r="G154" s="80"/>
      <c r="H154" s="80"/>
      <c r="I154" s="59"/>
      <c r="J154" s="8"/>
      <c r="K154" s="8"/>
      <c r="O154" s="8"/>
      <c r="P154" s="8"/>
    </row>
    <row r="155" spans="1:16" ht="12.75">
      <c r="A155" s="20"/>
      <c r="B155" s="10"/>
      <c r="D155" s="80"/>
      <c r="E155" s="80"/>
      <c r="F155" s="80"/>
      <c r="G155" s="80"/>
      <c r="H155" s="80"/>
      <c r="I155" s="59"/>
      <c r="J155" s="8"/>
      <c r="K155" s="8"/>
      <c r="O155" s="8"/>
      <c r="P155" s="8"/>
    </row>
    <row r="156" spans="1:16" ht="12.75">
      <c r="A156" s="12"/>
      <c r="B156" s="19">
        <v>-12999</v>
      </c>
      <c r="D156" s="80">
        <v>1991.26</v>
      </c>
      <c r="E156" s="80"/>
      <c r="F156" s="80">
        <v>2208.47</v>
      </c>
      <c r="G156" s="80"/>
      <c r="H156" s="80">
        <v>2386.12</v>
      </c>
      <c r="I156" s="59"/>
      <c r="J156" s="8"/>
      <c r="K156" s="8"/>
      <c r="O156" s="8"/>
      <c r="P156" s="8"/>
    </row>
    <row r="157" spans="1:16" ht="12.75">
      <c r="A157" s="12">
        <v>13000</v>
      </c>
      <c r="B157" s="19">
        <v>-29999</v>
      </c>
      <c r="D157" s="80">
        <v>1991.26</v>
      </c>
      <c r="E157" s="80"/>
      <c r="F157" s="80">
        <v>2208.47</v>
      </c>
      <c r="G157" s="80"/>
      <c r="H157" s="80">
        <v>2386.12</v>
      </c>
      <c r="I157" s="59"/>
      <c r="J157" s="8"/>
      <c r="K157" s="8"/>
      <c r="O157" s="8"/>
      <c r="P157" s="8"/>
    </row>
    <row r="158" spans="1:16" ht="12.75">
      <c r="A158" s="12">
        <v>30000</v>
      </c>
      <c r="B158" s="19">
        <v>-79999</v>
      </c>
      <c r="D158" s="80">
        <v>2054.57</v>
      </c>
      <c r="E158" s="80"/>
      <c r="F158" s="80">
        <v>2278.75</v>
      </c>
      <c r="G158" s="80"/>
      <c r="H158" s="80">
        <v>2461.93</v>
      </c>
      <c r="I158" s="59"/>
      <c r="J158" s="8"/>
      <c r="K158" s="8"/>
      <c r="O158" s="8"/>
      <c r="P158" s="8"/>
    </row>
    <row r="159" spans="1:16" ht="12.75">
      <c r="A159" s="12">
        <v>80000</v>
      </c>
      <c r="B159" s="19">
        <v>-159999</v>
      </c>
      <c r="D159" s="80">
        <v>2163.17</v>
      </c>
      <c r="E159" s="80"/>
      <c r="F159" s="80">
        <v>2399.22</v>
      </c>
      <c r="G159" s="80"/>
      <c r="H159" s="80">
        <v>2593.07</v>
      </c>
      <c r="I159" s="59"/>
      <c r="J159" s="26"/>
      <c r="K159" s="25" t="s">
        <v>13</v>
      </c>
      <c r="O159" s="8"/>
      <c r="P159" s="8"/>
    </row>
    <row r="160" spans="1:16" ht="12.75">
      <c r="A160" s="12" t="s">
        <v>44</v>
      </c>
      <c r="B160" s="19"/>
      <c r="D160" s="80">
        <v>2283.67</v>
      </c>
      <c r="E160" s="80"/>
      <c r="F160" s="80">
        <v>2533.24</v>
      </c>
      <c r="G160" s="80"/>
      <c r="H160" s="80">
        <v>2737.93</v>
      </c>
      <c r="I160" s="59"/>
      <c r="J160" s="8"/>
      <c r="K160" s="8"/>
      <c r="O160" s="8"/>
      <c r="P160" s="8"/>
    </row>
    <row r="161" spans="1:16" ht="12.75">
      <c r="A161" s="12"/>
      <c r="B161" s="19"/>
      <c r="D161" s="80"/>
      <c r="E161" s="80"/>
      <c r="F161" s="80"/>
      <c r="G161" s="80"/>
      <c r="H161" s="80"/>
      <c r="I161" s="59"/>
      <c r="J161" s="8"/>
      <c r="K161" s="8"/>
      <c r="O161" s="8"/>
      <c r="P161" s="8"/>
    </row>
    <row r="162" spans="1:16" ht="12.75">
      <c r="A162" s="6" t="s">
        <v>47</v>
      </c>
      <c r="B162" s="19"/>
      <c r="D162" s="80"/>
      <c r="E162" s="80"/>
      <c r="F162" s="80"/>
      <c r="G162" s="80"/>
      <c r="H162" s="80"/>
      <c r="I162" s="59"/>
      <c r="J162" s="8"/>
      <c r="K162" s="8"/>
      <c r="L162" s="45"/>
      <c r="O162" s="8"/>
      <c r="P162" s="8"/>
    </row>
    <row r="163" spans="1:16" ht="12.75">
      <c r="A163" s="7"/>
      <c r="B163" s="19"/>
      <c r="D163" s="80"/>
      <c r="E163" s="80"/>
      <c r="F163" s="80"/>
      <c r="G163" s="80"/>
      <c r="H163" s="80"/>
      <c r="I163" s="59"/>
      <c r="J163" s="8"/>
      <c r="K163" s="8"/>
      <c r="L163" s="45"/>
      <c r="O163" s="8"/>
      <c r="P163" s="8"/>
    </row>
    <row r="164" spans="1:16" ht="12.75">
      <c r="A164" s="12"/>
      <c r="B164" s="19">
        <v>-12999</v>
      </c>
      <c r="D164" s="80">
        <v>1897.84</v>
      </c>
      <c r="E164" s="80"/>
      <c r="F164" s="80">
        <v>2104.97</v>
      </c>
      <c r="G164" s="80"/>
      <c r="H164" s="80">
        <v>2274.01</v>
      </c>
      <c r="I164" s="59"/>
      <c r="J164" s="26"/>
      <c r="K164" s="25" t="s">
        <v>13</v>
      </c>
      <c r="O164" s="8"/>
      <c r="P164" s="8"/>
    </row>
    <row r="165" spans="1:16" ht="12.75">
      <c r="A165" s="12">
        <v>13000</v>
      </c>
      <c r="B165" s="19">
        <v>-29999</v>
      </c>
      <c r="D165" s="80">
        <v>1897.84</v>
      </c>
      <c r="E165" s="80"/>
      <c r="F165" s="80">
        <v>2104.97</v>
      </c>
      <c r="G165" s="80"/>
      <c r="H165" s="80">
        <v>2274.01</v>
      </c>
      <c r="I165" s="59"/>
      <c r="J165" s="26"/>
      <c r="K165" s="25" t="s">
        <v>13</v>
      </c>
      <c r="O165" s="8"/>
      <c r="P165" s="8"/>
    </row>
    <row r="166" spans="1:16" ht="12.75">
      <c r="A166" s="12">
        <v>30000</v>
      </c>
      <c r="B166" s="19">
        <v>-79999</v>
      </c>
      <c r="D166" s="80">
        <v>1958.05</v>
      </c>
      <c r="E166" s="80"/>
      <c r="F166" s="80">
        <v>2171.78</v>
      </c>
      <c r="G166" s="80"/>
      <c r="H166" s="80">
        <v>2346.37</v>
      </c>
      <c r="I166" s="59"/>
      <c r="J166" s="8"/>
      <c r="K166" s="8"/>
      <c r="O166" s="8"/>
      <c r="P166" s="8"/>
    </row>
    <row r="167" spans="1:16" ht="12.75">
      <c r="A167" s="12">
        <v>80000</v>
      </c>
      <c r="B167" s="19">
        <v>-159999</v>
      </c>
      <c r="D167" s="80">
        <v>2061.56</v>
      </c>
      <c r="E167" s="80"/>
      <c r="F167" s="80">
        <v>2286.52</v>
      </c>
      <c r="G167" s="80"/>
      <c r="H167" s="80">
        <v>2470.75</v>
      </c>
      <c r="I167" s="59"/>
      <c r="J167" s="8"/>
      <c r="K167" s="8"/>
      <c r="O167" s="8"/>
      <c r="P167" s="8"/>
    </row>
    <row r="168" spans="1:16" ht="12.75">
      <c r="A168" s="12" t="s">
        <v>44</v>
      </c>
      <c r="B168" s="10"/>
      <c r="D168" s="80">
        <v>2176.29</v>
      </c>
      <c r="E168" s="80"/>
      <c r="F168" s="80">
        <v>2414.4</v>
      </c>
      <c r="G168" s="80"/>
      <c r="H168" s="80">
        <v>2609.05</v>
      </c>
      <c r="I168" s="59"/>
      <c r="J168" s="8"/>
      <c r="K168" s="8"/>
      <c r="O168" s="8"/>
      <c r="P168" s="8"/>
    </row>
    <row r="169" spans="1:16" ht="12.75">
      <c r="A169" s="10"/>
      <c r="B169" s="10"/>
      <c r="D169" s="8"/>
      <c r="E169" s="8"/>
      <c r="F169" s="8"/>
      <c r="G169" s="8"/>
      <c r="H169" s="45"/>
      <c r="I169" s="8"/>
      <c r="J169" s="8"/>
      <c r="K169" s="8"/>
      <c r="L169" s="8"/>
      <c r="N169" s="45"/>
      <c r="O169" s="8"/>
      <c r="P169" s="8"/>
    </row>
    <row r="170" spans="1:14" ht="12.75">
      <c r="A170" s="10" t="s">
        <v>227</v>
      </c>
      <c r="H170" s="10" t="s">
        <v>250</v>
      </c>
      <c r="I170" s="59" t="s">
        <v>13</v>
      </c>
      <c r="N170" s="45" t="s">
        <v>13</v>
      </c>
    </row>
    <row r="171" spans="1:14" ht="12.75">
      <c r="A171" t="s">
        <v>69</v>
      </c>
      <c r="M171" s="13" t="s">
        <v>13</v>
      </c>
      <c r="N171" s="8"/>
    </row>
    <row r="172" ht="12.75">
      <c r="N172" s="8"/>
    </row>
    <row r="173" spans="1:14" ht="12.75">
      <c r="A173" t="s">
        <v>77</v>
      </c>
      <c r="N173" s="8"/>
    </row>
    <row r="174" spans="1:14" ht="12.75">
      <c r="A174" t="s">
        <v>48</v>
      </c>
      <c r="N174" s="8"/>
    </row>
    <row r="175" spans="1:14" ht="15.75">
      <c r="A175" s="70" t="s">
        <v>45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8"/>
    </row>
    <row r="176" spans="1:14" ht="12.75">
      <c r="A176" s="3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8"/>
    </row>
    <row r="177" spans="1:14" ht="12.75">
      <c r="A177" s="32" t="s">
        <v>228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8"/>
    </row>
    <row r="178" spans="1:14" ht="12.75">
      <c r="A178" s="32" t="s">
        <v>239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8"/>
    </row>
    <row r="179" spans="1:14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8"/>
    </row>
    <row r="180" spans="1:14" ht="12.75">
      <c r="A180" s="14"/>
      <c r="B180" s="33"/>
      <c r="C180" s="33"/>
      <c r="D180" s="77" t="s">
        <v>40</v>
      </c>
      <c r="E180" s="77"/>
      <c r="F180" s="77" t="s">
        <v>41</v>
      </c>
      <c r="G180" s="77"/>
      <c r="H180" s="77" t="s">
        <v>43</v>
      </c>
      <c r="I180" s="34"/>
      <c r="J180" s="34"/>
      <c r="K180" s="34"/>
      <c r="N180" s="8"/>
    </row>
    <row r="181" spans="1:14" ht="12.75">
      <c r="A181" s="32" t="s">
        <v>46</v>
      </c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N181" s="8"/>
    </row>
    <row r="182" spans="1:14" ht="12.75">
      <c r="A182" s="33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N182" s="45"/>
    </row>
    <row r="183" spans="1:11" ht="12.75">
      <c r="A183" s="35"/>
      <c r="B183" s="36">
        <v>-12999</v>
      </c>
      <c r="C183" s="14"/>
      <c r="D183" s="80">
        <v>3826.97</v>
      </c>
      <c r="E183" s="80"/>
      <c r="F183" s="80">
        <v>3826.97</v>
      </c>
      <c r="G183" s="80"/>
      <c r="H183" s="80">
        <v>3826.97</v>
      </c>
      <c r="I183" s="59"/>
      <c r="J183" s="25"/>
      <c r="K183" s="25"/>
    </row>
    <row r="184" spans="1:11" ht="12.75">
      <c r="A184" s="35">
        <v>13000</v>
      </c>
      <c r="B184" s="36">
        <v>-29999</v>
      </c>
      <c r="C184" s="14"/>
      <c r="D184" s="80">
        <v>3946</v>
      </c>
      <c r="E184" s="80"/>
      <c r="F184" s="80">
        <v>3946</v>
      </c>
      <c r="G184" s="80"/>
      <c r="H184" s="80">
        <v>3946</v>
      </c>
      <c r="I184" s="59"/>
      <c r="J184" s="26"/>
      <c r="K184" s="26" t="s">
        <v>13</v>
      </c>
    </row>
    <row r="185" spans="1:11" ht="12.75">
      <c r="A185" s="35">
        <v>30000</v>
      </c>
      <c r="B185" s="36">
        <v>-79999</v>
      </c>
      <c r="C185" s="14"/>
      <c r="D185" s="80">
        <v>4132.16</v>
      </c>
      <c r="E185" s="80"/>
      <c r="F185" s="80">
        <v>4132.16</v>
      </c>
      <c r="G185" s="80"/>
      <c r="H185" s="80">
        <v>4132.16</v>
      </c>
      <c r="I185" s="59"/>
      <c r="J185" s="25"/>
      <c r="K185" s="25"/>
    </row>
    <row r="186" spans="1:11" ht="12.75">
      <c r="A186" s="35">
        <v>80000</v>
      </c>
      <c r="B186" s="36">
        <v>-159999</v>
      </c>
      <c r="C186" s="14"/>
      <c r="D186" s="80">
        <v>4311.82</v>
      </c>
      <c r="E186" s="80"/>
      <c r="F186" s="80">
        <v>4311.82</v>
      </c>
      <c r="G186" s="80"/>
      <c r="H186" s="80">
        <v>4311.82</v>
      </c>
      <c r="I186" s="59"/>
      <c r="J186" s="25"/>
      <c r="K186" s="25"/>
    </row>
    <row r="187" spans="1:11" ht="12.75">
      <c r="A187" s="35" t="s">
        <v>44</v>
      </c>
      <c r="B187" s="15"/>
      <c r="C187" s="14"/>
      <c r="D187" s="80">
        <v>4497.52</v>
      </c>
      <c r="E187" s="80"/>
      <c r="F187" s="80">
        <v>4497.52</v>
      </c>
      <c r="G187" s="80"/>
      <c r="H187" s="80">
        <v>4497.52</v>
      </c>
      <c r="I187" s="59"/>
      <c r="J187" s="25"/>
      <c r="K187" s="25"/>
    </row>
    <row r="188" spans="1:11" ht="12.75">
      <c r="A188" s="15"/>
      <c r="B188" s="15"/>
      <c r="C188" s="14"/>
      <c r="D188" s="80"/>
      <c r="E188" s="80"/>
      <c r="F188" s="80"/>
      <c r="G188" s="80"/>
      <c r="H188" s="80"/>
      <c r="I188" s="59"/>
      <c r="J188" s="25"/>
      <c r="K188" s="25"/>
    </row>
    <row r="189" spans="1:11" ht="12.75">
      <c r="A189" s="32" t="s">
        <v>79</v>
      </c>
      <c r="B189" s="15"/>
      <c r="C189" s="14"/>
      <c r="D189" s="80"/>
      <c r="E189" s="80"/>
      <c r="F189" s="80"/>
      <c r="G189" s="80"/>
      <c r="H189" s="80"/>
      <c r="I189" s="59"/>
      <c r="J189" s="25"/>
      <c r="K189" s="25"/>
    </row>
    <row r="190" spans="1:11" ht="12.75">
      <c r="A190" s="33"/>
      <c r="B190" s="15"/>
      <c r="C190" s="14"/>
      <c r="D190" s="80"/>
      <c r="E190" s="80"/>
      <c r="F190" s="80"/>
      <c r="G190" s="80"/>
      <c r="H190" s="80"/>
      <c r="I190" s="59"/>
      <c r="J190" s="25"/>
      <c r="K190" s="25"/>
    </row>
    <row r="191" spans="1:11" ht="12.75">
      <c r="A191" s="15"/>
      <c r="B191" s="36">
        <v>-12999</v>
      </c>
      <c r="C191" s="14"/>
      <c r="D191" s="80">
        <v>2421.57</v>
      </c>
      <c r="E191" s="80"/>
      <c r="F191" s="80">
        <v>2686.92</v>
      </c>
      <c r="G191" s="80"/>
      <c r="H191" s="80">
        <v>2903.28</v>
      </c>
      <c r="I191" s="59"/>
      <c r="J191" s="26"/>
      <c r="K191" s="25" t="s">
        <v>13</v>
      </c>
    </row>
    <row r="192" spans="1:11" ht="12.75">
      <c r="A192" s="35">
        <v>13000</v>
      </c>
      <c r="B192" s="36">
        <v>-29999</v>
      </c>
      <c r="C192" s="14"/>
      <c r="D192" s="80">
        <v>2517.46</v>
      </c>
      <c r="E192" s="80"/>
      <c r="F192" s="80">
        <v>2792.85</v>
      </c>
      <c r="G192" s="80"/>
      <c r="H192" s="80">
        <v>3018.66</v>
      </c>
      <c r="I192" s="59"/>
      <c r="J192" s="26"/>
      <c r="K192" s="25" t="s">
        <v>13</v>
      </c>
    </row>
    <row r="193" spans="1:11" ht="12.75">
      <c r="A193" s="35">
        <v>30000</v>
      </c>
      <c r="B193" s="36">
        <v>-79999</v>
      </c>
      <c r="C193" s="14"/>
      <c r="D193" s="80">
        <v>2671.36</v>
      </c>
      <c r="E193" s="80"/>
      <c r="F193" s="80">
        <v>2964.16</v>
      </c>
      <c r="G193" s="80"/>
      <c r="H193" s="80">
        <v>3203.89</v>
      </c>
      <c r="I193" s="59"/>
      <c r="J193" s="25"/>
      <c r="K193" s="25"/>
    </row>
    <row r="194" spans="1:11" ht="12.75">
      <c r="A194" s="35">
        <v>80000</v>
      </c>
      <c r="B194" s="36">
        <v>-159999</v>
      </c>
      <c r="C194" s="14"/>
      <c r="D194" s="80">
        <v>2794.08</v>
      </c>
      <c r="E194" s="80"/>
      <c r="F194" s="80">
        <v>3100.82</v>
      </c>
      <c r="G194" s="80"/>
      <c r="H194" s="80">
        <v>3351.41</v>
      </c>
      <c r="I194" s="59"/>
      <c r="J194" s="26"/>
      <c r="K194" s="25" t="s">
        <v>13</v>
      </c>
    </row>
    <row r="195" spans="1:11" ht="12.75">
      <c r="A195" s="35" t="s">
        <v>44</v>
      </c>
      <c r="B195" s="15"/>
      <c r="C195" s="14"/>
      <c r="D195" s="80">
        <v>2930.75</v>
      </c>
      <c r="E195" s="80"/>
      <c r="F195" s="80">
        <v>3252.45</v>
      </c>
      <c r="G195" s="80"/>
      <c r="H195" s="80">
        <v>3515.54</v>
      </c>
      <c r="I195" s="59"/>
      <c r="J195" s="25"/>
      <c r="K195" s="25"/>
    </row>
    <row r="196" spans="1:11" ht="12.75">
      <c r="A196" s="15"/>
      <c r="B196" s="15"/>
      <c r="C196" s="14"/>
      <c r="D196" s="80"/>
      <c r="E196" s="80"/>
      <c r="F196" s="80"/>
      <c r="G196" s="80"/>
      <c r="H196" s="80"/>
      <c r="I196" s="59"/>
      <c r="J196" s="25"/>
      <c r="K196" s="25"/>
    </row>
    <row r="197" spans="1:11" ht="12.75">
      <c r="A197" s="32" t="s">
        <v>81</v>
      </c>
      <c r="B197" s="15"/>
      <c r="C197" s="14"/>
      <c r="D197" s="80"/>
      <c r="E197" s="80"/>
      <c r="F197" s="80"/>
      <c r="G197" s="80"/>
      <c r="H197" s="80"/>
      <c r="I197" s="59"/>
      <c r="J197" s="25"/>
      <c r="K197" s="25"/>
    </row>
    <row r="198" spans="1:11" ht="12.75">
      <c r="A198" s="37"/>
      <c r="B198" s="15"/>
      <c r="C198" s="14"/>
      <c r="D198" s="80"/>
      <c r="E198" s="80"/>
      <c r="F198" s="80"/>
      <c r="G198" s="80"/>
      <c r="H198" s="80"/>
      <c r="I198" s="59"/>
      <c r="J198" s="25"/>
      <c r="K198" s="25"/>
    </row>
    <row r="199" spans="1:11" ht="12.75">
      <c r="A199" s="35"/>
      <c r="B199" s="36">
        <v>-12999</v>
      </c>
      <c r="C199" s="14"/>
      <c r="D199" s="80">
        <v>2517.86</v>
      </c>
      <c r="E199" s="80"/>
      <c r="F199" s="80">
        <v>2783.22</v>
      </c>
      <c r="G199" s="80"/>
      <c r="H199" s="80">
        <v>2999.8</v>
      </c>
      <c r="I199" s="59"/>
      <c r="J199" s="26"/>
      <c r="K199" s="25" t="s">
        <v>13</v>
      </c>
    </row>
    <row r="200" spans="1:11" ht="12.75">
      <c r="A200" s="35">
        <v>13000</v>
      </c>
      <c r="B200" s="36">
        <v>-29999</v>
      </c>
      <c r="C200" s="14"/>
      <c r="D200" s="80">
        <v>2617.66</v>
      </c>
      <c r="E200" s="80"/>
      <c r="F200" s="80">
        <v>2893.25</v>
      </c>
      <c r="G200" s="80"/>
      <c r="H200" s="80">
        <v>3118.44</v>
      </c>
      <c r="I200" s="59"/>
      <c r="J200" s="25"/>
      <c r="K200" s="25"/>
    </row>
    <row r="201" spans="1:11" ht="12.75">
      <c r="A201" s="35">
        <v>30000</v>
      </c>
      <c r="B201" s="36">
        <v>-79999</v>
      </c>
      <c r="C201" s="14"/>
      <c r="D201" s="80">
        <v>2776.85</v>
      </c>
      <c r="E201" s="80"/>
      <c r="F201" s="80">
        <v>3070.09</v>
      </c>
      <c r="G201" s="80"/>
      <c r="H201" s="80">
        <v>3309.6</v>
      </c>
      <c r="I201" s="59"/>
      <c r="J201" s="25"/>
      <c r="K201" s="25"/>
    </row>
    <row r="202" spans="1:11" ht="12.75">
      <c r="A202" s="35">
        <v>80000</v>
      </c>
      <c r="B202" s="36">
        <v>-159999</v>
      </c>
      <c r="C202" s="14"/>
      <c r="D202" s="80">
        <v>2904.52</v>
      </c>
      <c r="E202" s="80"/>
      <c r="F202" s="80">
        <v>3209.21</v>
      </c>
      <c r="G202" s="80"/>
      <c r="H202" s="80">
        <v>3465.97</v>
      </c>
      <c r="I202" s="59"/>
      <c r="J202" s="25"/>
      <c r="K202" s="25"/>
    </row>
    <row r="203" spans="1:11" ht="12.75">
      <c r="A203" s="35" t="s">
        <v>44</v>
      </c>
      <c r="B203" s="36"/>
      <c r="C203" s="14"/>
      <c r="D203" s="80">
        <v>3046.1</v>
      </c>
      <c r="E203" s="80"/>
      <c r="F203" s="80">
        <v>3368.01</v>
      </c>
      <c r="G203" s="80"/>
      <c r="H203" s="80">
        <v>3630.91</v>
      </c>
      <c r="I203" s="59"/>
      <c r="J203" s="25"/>
      <c r="K203" s="25"/>
    </row>
    <row r="204" spans="1:12" ht="12.75">
      <c r="A204" s="35"/>
      <c r="B204" s="36"/>
      <c r="C204" s="14"/>
      <c r="D204" s="80"/>
      <c r="E204" s="80"/>
      <c r="F204" s="80"/>
      <c r="G204" s="80"/>
      <c r="H204" s="80"/>
      <c r="I204" s="59"/>
      <c r="J204" s="25"/>
      <c r="K204" s="25"/>
      <c r="L204" s="45"/>
    </row>
    <row r="205" spans="1:12" ht="12.75">
      <c r="A205" s="32" t="s">
        <v>80</v>
      </c>
      <c r="B205" s="36"/>
      <c r="C205" s="14"/>
      <c r="D205" s="80"/>
      <c r="E205" s="80"/>
      <c r="F205" s="80"/>
      <c r="G205" s="80"/>
      <c r="H205" s="80"/>
      <c r="I205" s="59"/>
      <c r="J205" s="25"/>
      <c r="K205" s="25"/>
      <c r="L205" s="45"/>
    </row>
    <row r="206" spans="1:12" ht="12.75">
      <c r="A206" s="33"/>
      <c r="B206" s="36"/>
      <c r="C206" s="14"/>
      <c r="D206" s="80"/>
      <c r="E206" s="80"/>
      <c r="F206" s="80"/>
      <c r="G206" s="80"/>
      <c r="H206" s="80"/>
      <c r="I206" s="59"/>
      <c r="J206" s="25"/>
      <c r="K206" s="25"/>
      <c r="L206" s="45"/>
    </row>
    <row r="207" spans="1:11" ht="12.75">
      <c r="A207" s="35"/>
      <c r="B207" s="36">
        <v>-12999</v>
      </c>
      <c r="C207" s="14"/>
      <c r="D207" s="80">
        <v>2186.34</v>
      </c>
      <c r="E207" s="80"/>
      <c r="F207" s="80">
        <v>2425.46</v>
      </c>
      <c r="G207" s="80"/>
      <c r="H207" s="80">
        <v>2620.93</v>
      </c>
      <c r="I207" s="59"/>
      <c r="J207" s="25"/>
      <c r="K207" s="25"/>
    </row>
    <row r="208" spans="1:11" ht="12.75">
      <c r="A208" s="35">
        <v>13000</v>
      </c>
      <c r="B208" s="36">
        <v>-29999</v>
      </c>
      <c r="C208" s="14"/>
      <c r="D208" s="80">
        <v>2186.34</v>
      </c>
      <c r="E208" s="80"/>
      <c r="F208" s="80">
        <v>2425.46</v>
      </c>
      <c r="G208" s="80"/>
      <c r="H208" s="80">
        <v>2620.93</v>
      </c>
      <c r="I208" s="59"/>
      <c r="J208" s="25"/>
      <c r="K208" s="25"/>
    </row>
    <row r="209" spans="1:11" ht="12.75">
      <c r="A209" s="35">
        <v>30000</v>
      </c>
      <c r="B209" s="36">
        <v>-79999</v>
      </c>
      <c r="C209" s="14"/>
      <c r="D209" s="80">
        <v>2256.42</v>
      </c>
      <c r="E209" s="80"/>
      <c r="F209" s="80">
        <v>2502.7</v>
      </c>
      <c r="G209" s="80"/>
      <c r="H209" s="80">
        <v>2704.73</v>
      </c>
      <c r="I209" s="59"/>
      <c r="J209" s="26"/>
      <c r="K209" s="25" t="s">
        <v>13</v>
      </c>
    </row>
    <row r="210" spans="1:11" ht="12.75">
      <c r="A210" s="35">
        <v>80000</v>
      </c>
      <c r="B210" s="36">
        <v>-159999</v>
      </c>
      <c r="C210" s="14"/>
      <c r="D210" s="80">
        <v>2375.46</v>
      </c>
      <c r="E210" s="80"/>
      <c r="F210" s="80">
        <v>2635.68</v>
      </c>
      <c r="G210" s="80"/>
      <c r="H210" s="80">
        <v>2848.38</v>
      </c>
      <c r="I210" s="59"/>
      <c r="J210" s="25"/>
      <c r="K210" s="25"/>
    </row>
    <row r="211" spans="1:11" ht="12.75">
      <c r="A211" s="35" t="s">
        <v>44</v>
      </c>
      <c r="B211" s="15"/>
      <c r="C211" s="14"/>
      <c r="D211" s="80">
        <v>2508.24</v>
      </c>
      <c r="E211" s="80"/>
      <c r="F211" s="80">
        <v>2783.02</v>
      </c>
      <c r="G211" s="80"/>
      <c r="H211" s="80">
        <v>3007.59</v>
      </c>
      <c r="I211" s="59"/>
      <c r="J211" s="25"/>
      <c r="K211" s="25"/>
    </row>
    <row r="212" spans="1:14" ht="12.75">
      <c r="A212" s="15"/>
      <c r="B212" s="15"/>
      <c r="C212" s="14"/>
      <c r="D212" s="80"/>
      <c r="E212" s="80"/>
      <c r="F212" s="80"/>
      <c r="G212" s="80"/>
      <c r="H212" s="80"/>
      <c r="I212" s="59"/>
      <c r="J212" s="25"/>
      <c r="K212" s="25"/>
      <c r="N212" s="45"/>
    </row>
    <row r="213" spans="1:14" ht="12.75">
      <c r="A213" s="32" t="s">
        <v>47</v>
      </c>
      <c r="B213" s="36"/>
      <c r="C213" s="14"/>
      <c r="D213" s="80"/>
      <c r="E213" s="80"/>
      <c r="F213" s="80"/>
      <c r="G213" s="80"/>
      <c r="H213" s="80"/>
      <c r="I213" s="59"/>
      <c r="J213" s="14"/>
      <c r="K213" s="25"/>
      <c r="M213" s="14"/>
      <c r="N213" s="45"/>
    </row>
    <row r="214" spans="1:14" ht="12.75">
      <c r="A214" s="33"/>
      <c r="B214" s="36"/>
      <c r="C214" s="14"/>
      <c r="D214" s="80"/>
      <c r="E214" s="80"/>
      <c r="F214" s="80"/>
      <c r="G214" s="80"/>
      <c r="H214" s="80"/>
      <c r="I214" s="59"/>
      <c r="J214" s="14"/>
      <c r="K214" s="25"/>
      <c r="M214" s="14"/>
      <c r="N214" s="45"/>
    </row>
    <row r="215" spans="1:13" ht="12.75">
      <c r="A215" s="35"/>
      <c r="B215" s="36">
        <v>-12999</v>
      </c>
      <c r="C215" s="14"/>
      <c r="D215" s="80">
        <v>2084.3</v>
      </c>
      <c r="E215" s="80"/>
      <c r="F215" s="80">
        <v>2311.74</v>
      </c>
      <c r="G215" s="80"/>
      <c r="H215" s="80">
        <v>2497.77</v>
      </c>
      <c r="I215" s="59"/>
      <c r="J215" s="27"/>
      <c r="K215" s="25" t="s">
        <v>13</v>
      </c>
      <c r="M215" s="25"/>
    </row>
    <row r="216" spans="1:13" ht="12.75">
      <c r="A216" s="35">
        <v>13000</v>
      </c>
      <c r="B216" s="36">
        <v>-29999</v>
      </c>
      <c r="C216" s="14"/>
      <c r="D216" s="80">
        <v>2084.3</v>
      </c>
      <c r="E216" s="80"/>
      <c r="F216" s="80">
        <v>2311.74</v>
      </c>
      <c r="G216" s="80"/>
      <c r="H216" s="80">
        <v>2497.77</v>
      </c>
      <c r="I216" s="59"/>
      <c r="J216" s="27"/>
      <c r="K216" s="25" t="s">
        <v>13</v>
      </c>
      <c r="M216" s="25"/>
    </row>
    <row r="217" spans="1:13" ht="12.75">
      <c r="A217" s="35">
        <v>30000</v>
      </c>
      <c r="B217" s="36">
        <v>-79999</v>
      </c>
      <c r="C217" s="14"/>
      <c r="D217" s="80">
        <v>2150.09</v>
      </c>
      <c r="E217" s="80"/>
      <c r="F217" s="80">
        <v>2385.5</v>
      </c>
      <c r="G217" s="80"/>
      <c r="H217" s="80">
        <v>2577.29</v>
      </c>
      <c r="I217" s="59"/>
      <c r="J217" s="17"/>
      <c r="K217" s="25"/>
      <c r="M217" s="25"/>
    </row>
    <row r="218" spans="1:13" ht="12.75">
      <c r="A218" s="35">
        <v>80000</v>
      </c>
      <c r="B218" s="36">
        <v>-159999</v>
      </c>
      <c r="C218" s="14"/>
      <c r="D218" s="80">
        <v>2263.99</v>
      </c>
      <c r="E218" s="80"/>
      <c r="F218" s="80">
        <v>2511.51</v>
      </c>
      <c r="G218" s="80"/>
      <c r="H218" s="80">
        <v>2714.37</v>
      </c>
      <c r="I218" s="59"/>
      <c r="J218" s="27"/>
      <c r="K218" s="25" t="s">
        <v>13</v>
      </c>
      <c r="M218" s="25"/>
    </row>
    <row r="219" spans="1:13" ht="12.75">
      <c r="A219" s="35" t="s">
        <v>44</v>
      </c>
      <c r="B219" s="15"/>
      <c r="C219" s="14"/>
      <c r="D219" s="80">
        <v>2390.41</v>
      </c>
      <c r="E219" s="80"/>
      <c r="F219" s="80">
        <v>2652.49</v>
      </c>
      <c r="G219" s="80"/>
      <c r="H219" s="80">
        <v>2865.79</v>
      </c>
      <c r="I219" s="59"/>
      <c r="J219" s="17"/>
      <c r="K219" s="25"/>
      <c r="M219" s="26"/>
    </row>
    <row r="220" spans="1:13" ht="12.75">
      <c r="A220" s="15"/>
      <c r="B220" s="15"/>
      <c r="C220" s="14"/>
      <c r="D220" s="17"/>
      <c r="E220" s="28" t="s">
        <v>13</v>
      </c>
      <c r="F220" s="17"/>
      <c r="G220" s="17"/>
      <c r="H220" s="14"/>
      <c r="I220" s="48"/>
      <c r="J220" s="17"/>
      <c r="K220" s="17"/>
      <c r="M220" s="14"/>
    </row>
    <row r="221" spans="1:16" ht="12.75">
      <c r="A221" s="15" t="s">
        <v>229</v>
      </c>
      <c r="B221" s="14"/>
      <c r="C221" s="14"/>
      <c r="D221" s="14"/>
      <c r="E221" s="14"/>
      <c r="F221" s="14"/>
      <c r="G221" s="14"/>
      <c r="H221" s="15" t="s">
        <v>249</v>
      </c>
      <c r="I221" s="65" t="s">
        <v>13</v>
      </c>
      <c r="J221" s="14"/>
      <c r="K221" s="14"/>
      <c r="L221" s="14"/>
      <c r="N221" s="28"/>
      <c r="O221" s="16" t="s">
        <v>13</v>
      </c>
      <c r="P221" s="14"/>
    </row>
    <row r="222" spans="1:14" ht="12.75">
      <c r="A222" s="14" t="s">
        <v>69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2.75">
      <c r="A224" s="14" t="s">
        <v>78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2.75">
      <c r="A225" s="14" t="s">
        <v>48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2.75">
      <c r="A229" s="57"/>
      <c r="B229" s="57"/>
      <c r="C229" s="57"/>
      <c r="D229" s="57"/>
      <c r="E229" s="57"/>
      <c r="F229" s="57"/>
      <c r="G229" s="57"/>
      <c r="H229" s="14"/>
      <c r="I229" s="14"/>
      <c r="J229" s="14"/>
      <c r="K229" s="14"/>
      <c r="L229" s="14"/>
      <c r="M229" s="14"/>
      <c r="N229" s="14"/>
    </row>
    <row r="230" spans="1:14" ht="12.75">
      <c r="A230" s="58"/>
      <c r="B230" s="58"/>
      <c r="C230" s="58"/>
      <c r="D230" s="58"/>
      <c r="E230" s="58"/>
      <c r="F230" s="58"/>
      <c r="G230" s="58"/>
      <c r="H230" s="14"/>
      <c r="I230" s="14"/>
      <c r="J230" s="14"/>
      <c r="K230" s="14"/>
      <c r="L230" s="14"/>
      <c r="M230" s="14"/>
      <c r="N230" s="14"/>
    </row>
    <row r="231" spans="10:14" ht="12.75">
      <c r="J231" s="14"/>
      <c r="K231" s="14"/>
      <c r="L231" s="14"/>
      <c r="M231" s="14"/>
      <c r="N231" s="14"/>
    </row>
    <row r="232" spans="10:14" ht="12.75">
      <c r="J232" s="14"/>
      <c r="K232" s="14"/>
      <c r="L232" s="14"/>
      <c r="M232" s="14"/>
      <c r="N232" s="14"/>
    </row>
    <row r="233" spans="10:14" ht="12.75">
      <c r="J233" s="14"/>
      <c r="K233" s="14"/>
      <c r="L233" s="14"/>
      <c r="M233" s="14"/>
      <c r="N233" s="14"/>
    </row>
    <row r="248" spans="15:16" ht="12.75">
      <c r="O248" s="18"/>
      <c r="P248" s="13"/>
    </row>
    <row r="249" ht="12.75">
      <c r="O249" s="4"/>
    </row>
    <row r="250" ht="12.75">
      <c r="O250" s="4" t="s">
        <v>13</v>
      </c>
    </row>
    <row r="251" ht="12.75">
      <c r="O251" s="4"/>
    </row>
    <row r="252" ht="12.75">
      <c r="O252" s="4" t="s">
        <v>13</v>
      </c>
    </row>
    <row r="253" ht="12.75">
      <c r="O253" s="4"/>
    </row>
    <row r="254" ht="12.75">
      <c r="O254" s="4"/>
    </row>
    <row r="255" ht="12.75">
      <c r="O255" s="4"/>
    </row>
    <row r="256" ht="12.75">
      <c r="O256" s="4" t="s">
        <v>13</v>
      </c>
    </row>
    <row r="257" ht="12.75">
      <c r="O257" s="4"/>
    </row>
    <row r="258" ht="12.75">
      <c r="O258" s="4"/>
    </row>
    <row r="259" spans="15:16" ht="12.75">
      <c r="O259" s="18"/>
      <c r="P259" s="13"/>
    </row>
    <row r="260" spans="15:16" ht="12.75">
      <c r="O260" s="18"/>
      <c r="P260" s="13"/>
    </row>
    <row r="261" ht="12.75">
      <c r="O261" s="4"/>
    </row>
    <row r="262" ht="12.75">
      <c r="O262" s="4" t="s">
        <v>13</v>
      </c>
    </row>
    <row r="263" ht="12.75">
      <c r="O263" s="4"/>
    </row>
    <row r="264" ht="12.75">
      <c r="O264" s="4" t="s">
        <v>13</v>
      </c>
    </row>
    <row r="265" ht="12.75">
      <c r="O265" s="4" t="s">
        <v>13</v>
      </c>
    </row>
    <row r="266" ht="12.75">
      <c r="O266" s="4"/>
    </row>
    <row r="267" ht="12.75">
      <c r="O267" s="4" t="s">
        <v>13</v>
      </c>
    </row>
    <row r="268" ht="12.75">
      <c r="O268" s="4"/>
    </row>
    <row r="269" ht="12.75">
      <c r="O269" s="4" t="s">
        <v>13</v>
      </c>
    </row>
    <row r="270" ht="12.75">
      <c r="O270" s="4"/>
    </row>
    <row r="271" spans="15:16" ht="12.75">
      <c r="O271" s="18"/>
      <c r="P271" s="13"/>
    </row>
    <row r="272" ht="12.75">
      <c r="O272" s="4"/>
    </row>
    <row r="273" ht="12.75">
      <c r="O273" s="4"/>
    </row>
    <row r="274" ht="12.75">
      <c r="O274" s="4"/>
    </row>
    <row r="275" ht="12.75">
      <c r="O275" s="4" t="s">
        <v>13</v>
      </c>
    </row>
    <row r="276" ht="12.75">
      <c r="O276" s="4" t="s">
        <v>13</v>
      </c>
    </row>
    <row r="277" ht="12.75">
      <c r="O277" s="4"/>
    </row>
    <row r="278" ht="12.75">
      <c r="O278" s="4"/>
    </row>
    <row r="279" ht="12.75">
      <c r="O279" s="4"/>
    </row>
    <row r="280" ht="12.75">
      <c r="O280" s="4" t="s">
        <v>13</v>
      </c>
    </row>
    <row r="281" ht="12.75">
      <c r="O281" s="4" t="s">
        <v>13</v>
      </c>
    </row>
    <row r="282" ht="12.75">
      <c r="O282" s="4" t="s">
        <v>13</v>
      </c>
    </row>
    <row r="283" ht="12.75">
      <c r="O283" s="4"/>
    </row>
    <row r="284" ht="12.75">
      <c r="O284" s="4"/>
    </row>
    <row r="285" ht="12.75">
      <c r="O285" s="4"/>
    </row>
    <row r="286" ht="12.75">
      <c r="O286" s="4"/>
    </row>
    <row r="287" ht="12.75">
      <c r="O287" s="4"/>
    </row>
    <row r="288" ht="12.75">
      <c r="O288" s="4" t="s">
        <v>13</v>
      </c>
    </row>
    <row r="289" ht="12.75">
      <c r="O289" s="4" t="s">
        <v>13</v>
      </c>
    </row>
    <row r="290" ht="12.75">
      <c r="O290" s="4" t="s">
        <v>13</v>
      </c>
    </row>
    <row r="291" ht="12.75">
      <c r="O291" s="4" t="s">
        <v>13</v>
      </c>
    </row>
    <row r="292" ht="12.75">
      <c r="O292" s="4"/>
    </row>
    <row r="293" spans="15:16" ht="12.75">
      <c r="O293" s="18"/>
      <c r="P293" s="13"/>
    </row>
    <row r="294" ht="12.75">
      <c r="O294" s="4"/>
    </row>
    <row r="295" spans="15:16" ht="12.75">
      <c r="O295" s="18"/>
      <c r="P295" s="13"/>
    </row>
    <row r="296" ht="12.75">
      <c r="O296" s="4"/>
    </row>
    <row r="297" ht="12.75">
      <c r="O297" s="4" t="s">
        <v>13</v>
      </c>
    </row>
    <row r="298" ht="12.75">
      <c r="O298" s="4" t="s">
        <v>13</v>
      </c>
    </row>
    <row r="299" ht="12.75">
      <c r="O299" s="4"/>
    </row>
    <row r="300" ht="12.75">
      <c r="O300" s="4" t="s">
        <v>13</v>
      </c>
    </row>
    <row r="301" ht="12.75">
      <c r="O301" s="4"/>
    </row>
    <row r="302" ht="12.75">
      <c r="O302" s="4"/>
    </row>
    <row r="303" ht="12.75">
      <c r="O303" s="4"/>
    </row>
    <row r="304" ht="12.75">
      <c r="O304" s="4"/>
    </row>
    <row r="305" ht="12.75">
      <c r="O305" s="4"/>
    </row>
    <row r="306" ht="12.75">
      <c r="O306" s="4"/>
    </row>
    <row r="307" ht="12.75">
      <c r="O307" s="4"/>
    </row>
    <row r="308" ht="12.75">
      <c r="O308" s="4"/>
    </row>
    <row r="309" ht="12.75">
      <c r="O309" s="4"/>
    </row>
    <row r="310" ht="12.75">
      <c r="O310" s="4"/>
    </row>
    <row r="311" ht="12.75">
      <c r="O311" s="4"/>
    </row>
    <row r="312" ht="12.75">
      <c r="O312" s="4"/>
    </row>
  </sheetData>
  <sheetProtection password="928A" sheet="1"/>
  <printOptions/>
  <pageMargins left="0.75" right="0.75" top="1" bottom="1" header="0.5" footer="0.5"/>
  <pageSetup horizontalDpi="600" verticalDpi="600" orientation="portrait" paperSize="9" r:id="rId1"/>
  <rowBreaks count="2" manualBreakCount="2">
    <brk id="174" max="255" man="1"/>
    <brk id="3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selection activeCell="I22" sqref="I22"/>
    </sheetView>
  </sheetViews>
  <sheetFormatPr defaultColWidth="9.140625" defaultRowHeight="12.75"/>
  <cols>
    <col min="3" max="3" width="13.57421875" style="0" customWidth="1"/>
    <col min="4" max="4" width="8.00390625" style="0" customWidth="1"/>
    <col min="7" max="7" width="8.140625" style="0" customWidth="1"/>
    <col min="8" max="8" width="5.421875" style="0" customWidth="1"/>
  </cols>
  <sheetData>
    <row r="1" ht="15.75">
      <c r="A1" s="68" t="s">
        <v>137</v>
      </c>
    </row>
    <row r="3" spans="1:3" ht="15.75">
      <c r="A3" s="6" t="s">
        <v>258</v>
      </c>
      <c r="B3" s="3"/>
      <c r="C3" s="3"/>
    </row>
    <row r="5" spans="1:9" ht="12.75">
      <c r="A5" s="12" t="s">
        <v>50</v>
      </c>
      <c r="B5" s="10" t="s">
        <v>83</v>
      </c>
      <c r="C5" s="75" t="s">
        <v>138</v>
      </c>
      <c r="D5" s="47"/>
      <c r="E5" s="75" t="s">
        <v>256</v>
      </c>
      <c r="F5" s="47"/>
      <c r="G5" s="75" t="s">
        <v>139</v>
      </c>
      <c r="H5" s="47"/>
      <c r="I5" s="75" t="s">
        <v>257</v>
      </c>
    </row>
    <row r="7" spans="1:10" ht="12.75">
      <c r="A7" s="12" t="s">
        <v>140</v>
      </c>
      <c r="B7" s="19">
        <v>12999</v>
      </c>
      <c r="C7" s="82">
        <v>2301.28</v>
      </c>
      <c r="D7" s="82"/>
      <c r="E7" s="81">
        <v>3130.94</v>
      </c>
      <c r="F7" s="81"/>
      <c r="G7" s="82">
        <v>1894.33</v>
      </c>
      <c r="H7" s="82"/>
      <c r="I7" s="81">
        <v>1719.16</v>
      </c>
      <c r="J7" s="59"/>
    </row>
    <row r="8" spans="1:10" ht="12.75">
      <c r="A8" s="12">
        <v>13000</v>
      </c>
      <c r="B8" s="19">
        <v>-29999</v>
      </c>
      <c r="C8" s="82">
        <v>2387.34</v>
      </c>
      <c r="D8" s="82"/>
      <c r="E8" s="81">
        <v>3228.48</v>
      </c>
      <c r="F8" s="81"/>
      <c r="G8" s="82">
        <v>1967.91</v>
      </c>
      <c r="H8" s="82"/>
      <c r="I8" s="81">
        <v>1719.16</v>
      </c>
      <c r="J8" s="59"/>
    </row>
    <row r="9" spans="1:10" ht="12.75">
      <c r="A9" s="12">
        <v>30000</v>
      </c>
      <c r="B9" s="19">
        <v>-79999</v>
      </c>
      <c r="C9" s="82">
        <v>2490.81</v>
      </c>
      <c r="D9" s="82"/>
      <c r="E9" s="81">
        <v>3381.13</v>
      </c>
      <c r="F9" s="81"/>
      <c r="G9" s="82">
        <v>2087.36</v>
      </c>
      <c r="H9" s="82"/>
      <c r="I9" s="81">
        <v>1770.56</v>
      </c>
      <c r="J9" s="59"/>
    </row>
    <row r="10" spans="1:10" ht="12.75">
      <c r="A10" s="12">
        <v>80000</v>
      </c>
      <c r="B10" s="19">
        <v>-159999</v>
      </c>
      <c r="C10" s="82">
        <v>2554.74</v>
      </c>
      <c r="D10" s="82"/>
      <c r="E10" s="81">
        <v>3527.84</v>
      </c>
      <c r="F10" s="81"/>
      <c r="G10" s="82">
        <v>2182.84</v>
      </c>
      <c r="H10" s="82"/>
      <c r="I10" s="81">
        <v>1859.51</v>
      </c>
      <c r="J10" s="59"/>
    </row>
    <row r="11" spans="1:10" ht="12.75">
      <c r="A11" s="12">
        <v>160000</v>
      </c>
      <c r="B11" s="19" t="s">
        <v>6</v>
      </c>
      <c r="C11" s="82">
        <v>2693.26</v>
      </c>
      <c r="D11" s="82"/>
      <c r="E11" s="81">
        <v>3679.88</v>
      </c>
      <c r="F11" s="81"/>
      <c r="G11" s="82">
        <v>2288.58</v>
      </c>
      <c r="H11" s="82"/>
      <c r="I11" s="81">
        <v>1960.74</v>
      </c>
      <c r="J11" s="59"/>
    </row>
    <row r="12" spans="1:10" ht="12.75">
      <c r="A12" s="1"/>
      <c r="J12" s="59"/>
    </row>
    <row r="13" spans="1:10" ht="12.75">
      <c r="A13" s="3" t="s">
        <v>87</v>
      </c>
      <c r="J13" s="59"/>
    </row>
    <row r="14" spans="1:10" ht="12.75">
      <c r="A14" s="10"/>
      <c r="J14" s="59"/>
    </row>
    <row r="15" spans="1:10" ht="12.75">
      <c r="A15" s="6" t="s">
        <v>138</v>
      </c>
      <c r="J15" s="59"/>
    </row>
    <row r="16" spans="1:10" ht="12.75">
      <c r="A16" s="11"/>
      <c r="B16" s="5"/>
      <c r="C16" t="s">
        <v>89</v>
      </c>
      <c r="I16" s="81">
        <v>84.31</v>
      </c>
      <c r="J16" s="59"/>
    </row>
    <row r="17" spans="1:10" ht="12.75">
      <c r="A17" s="1"/>
      <c r="B17" s="5"/>
      <c r="I17" s="81" t="s">
        <v>13</v>
      </c>
      <c r="J17" s="59"/>
    </row>
    <row r="18" spans="1:10" ht="12.75">
      <c r="A18" s="1"/>
      <c r="B18" s="5"/>
      <c r="C18" t="s">
        <v>141</v>
      </c>
      <c r="I18" s="81">
        <f>44.85*1.019</f>
        <v>45.702149999999996</v>
      </c>
      <c r="J18" s="59"/>
    </row>
    <row r="19" spans="1:10" ht="12.75">
      <c r="A19" s="1"/>
      <c r="B19" s="5"/>
      <c r="I19" s="81" t="s">
        <v>13</v>
      </c>
      <c r="J19" s="59"/>
    </row>
    <row r="20" spans="1:10" ht="12.75">
      <c r="A20" s="1"/>
      <c r="B20" s="5"/>
      <c r="C20" t="s">
        <v>168</v>
      </c>
      <c r="I20" s="81">
        <f>27.95*1.019</f>
        <v>28.481049999999996</v>
      </c>
      <c r="J20" s="59"/>
    </row>
    <row r="21" spans="1:10" ht="12.75">
      <c r="A21" s="1"/>
      <c r="B21" s="5"/>
      <c r="I21" s="81" t="s">
        <v>13</v>
      </c>
      <c r="J21" s="59"/>
    </row>
    <row r="22" spans="1:10" ht="12.75">
      <c r="A22" s="1"/>
      <c r="B22" s="5"/>
      <c r="C22" t="s">
        <v>143</v>
      </c>
      <c r="I22" s="81">
        <v>8.29</v>
      </c>
      <c r="J22" s="59"/>
    </row>
    <row r="23" spans="1:10" ht="12.75">
      <c r="A23" s="1"/>
      <c r="B23" s="5"/>
      <c r="I23" s="81" t="s">
        <v>13</v>
      </c>
      <c r="J23" s="59"/>
    </row>
    <row r="24" spans="1:10" ht="12.75">
      <c r="A24" s="1"/>
      <c r="B24" s="5"/>
      <c r="C24" t="s">
        <v>92</v>
      </c>
      <c r="H24" s="55" t="s">
        <v>267</v>
      </c>
      <c r="I24" s="81" t="s">
        <v>268</v>
      </c>
      <c r="J24" s="59"/>
    </row>
    <row r="25" spans="1:10" ht="12.75">
      <c r="A25" s="1"/>
      <c r="B25" s="5"/>
      <c r="I25" s="81" t="s">
        <v>13</v>
      </c>
      <c r="J25" s="59"/>
    </row>
    <row r="26" spans="1:10" ht="12.75">
      <c r="A26" s="1"/>
      <c r="B26" s="5"/>
      <c r="C26" t="s">
        <v>93</v>
      </c>
      <c r="I26" s="81">
        <v>140.88</v>
      </c>
      <c r="J26" s="59"/>
    </row>
    <row r="27" spans="1:10" ht="12.75">
      <c r="A27" s="73" t="s">
        <v>144</v>
      </c>
      <c r="B27" s="5"/>
      <c r="I27" s="81" t="s">
        <v>13</v>
      </c>
      <c r="J27" s="59"/>
    </row>
    <row r="28" spans="1:10" ht="12.75">
      <c r="A28" s="11"/>
      <c r="B28" s="5"/>
      <c r="C28" t="s">
        <v>89</v>
      </c>
      <c r="I28" s="81">
        <v>74.97</v>
      </c>
      <c r="J28" s="59"/>
    </row>
    <row r="29" spans="1:10" ht="12.75">
      <c r="A29" s="5"/>
      <c r="B29" s="5"/>
      <c r="I29" s="81">
        <v>67.6</v>
      </c>
      <c r="J29" s="59"/>
    </row>
    <row r="30" spans="1:10" ht="12.75">
      <c r="A30" s="5"/>
      <c r="B30" s="5"/>
      <c r="I30" s="81" t="s">
        <v>13</v>
      </c>
      <c r="J30" s="59"/>
    </row>
    <row r="31" spans="1:10" ht="12.75">
      <c r="A31" s="5"/>
      <c r="B31" s="5"/>
      <c r="C31" t="s">
        <v>90</v>
      </c>
      <c r="I31" s="81">
        <f>18.69*1.019</f>
        <v>19.04511</v>
      </c>
      <c r="J31" s="59"/>
    </row>
    <row r="32" spans="1:10" ht="12.75">
      <c r="A32" s="5"/>
      <c r="B32" s="5"/>
      <c r="I32" s="81" t="s">
        <v>13</v>
      </c>
      <c r="J32" s="59"/>
    </row>
    <row r="33" spans="1:10" ht="12.75">
      <c r="A33" s="5"/>
      <c r="B33" s="5"/>
      <c r="C33" t="s">
        <v>142</v>
      </c>
      <c r="I33" s="81">
        <f>0.94*1.019</f>
        <v>0.9578599999999998</v>
      </c>
      <c r="J33" s="59"/>
    </row>
    <row r="34" spans="1:10" ht="12.75">
      <c r="A34" s="5"/>
      <c r="B34" s="5"/>
      <c r="I34" s="81">
        <v>1.51</v>
      </c>
      <c r="J34" s="59"/>
    </row>
    <row r="35" spans="1:10" ht="12.75">
      <c r="A35" s="5"/>
      <c r="B35" s="5"/>
      <c r="I35" s="81" t="s">
        <v>13</v>
      </c>
      <c r="J35" s="59"/>
    </row>
    <row r="36" spans="1:10" ht="12.75">
      <c r="A36" s="5"/>
      <c r="B36" s="5"/>
      <c r="C36" t="s">
        <v>145</v>
      </c>
      <c r="I36" s="81">
        <f>44.85*1.019</f>
        <v>45.702149999999996</v>
      </c>
      <c r="J36" s="59"/>
    </row>
    <row r="37" spans="1:10" ht="12.75">
      <c r="A37" s="5"/>
      <c r="B37" s="5"/>
      <c r="I37" s="81"/>
      <c r="J37" s="59"/>
    </row>
    <row r="38" spans="1:10" ht="12.75">
      <c r="A38" s="5"/>
      <c r="B38" s="5"/>
      <c r="C38" t="s">
        <v>146</v>
      </c>
      <c r="I38" s="81">
        <f>15.39*1.019</f>
        <v>15.682409999999999</v>
      </c>
      <c r="J38" s="59"/>
    </row>
    <row r="39" spans="1:9" ht="12.75">
      <c r="A39" s="5"/>
      <c r="C39" t="s">
        <v>147</v>
      </c>
      <c r="I39" s="5"/>
    </row>
    <row r="40" spans="1:9" ht="12.75">
      <c r="A40" s="5"/>
      <c r="I40" s="47"/>
    </row>
    <row r="41" spans="1:9" ht="12.75">
      <c r="A41" s="11"/>
      <c r="B41" t="s">
        <v>92</v>
      </c>
      <c r="I41" s="47"/>
    </row>
    <row r="42" spans="2:9" ht="12.75">
      <c r="B42" t="s">
        <v>148</v>
      </c>
      <c r="I42" s="47"/>
    </row>
    <row r="43" spans="3:9" ht="12.75">
      <c r="C43" t="s">
        <v>99</v>
      </c>
      <c r="I43" s="55">
        <v>27.31</v>
      </c>
    </row>
    <row r="44" spans="3:9" ht="12.75">
      <c r="C44" t="s">
        <v>100</v>
      </c>
      <c r="I44" s="55">
        <v>51.39</v>
      </c>
    </row>
    <row r="45" spans="3:9" ht="12.75">
      <c r="C45" t="s">
        <v>101</v>
      </c>
      <c r="I45" s="55" t="s">
        <v>149</v>
      </c>
    </row>
    <row r="46" ht="12.75">
      <c r="I46" s="55"/>
    </row>
    <row r="47" spans="2:9" ht="12.75">
      <c r="B47" t="s">
        <v>103</v>
      </c>
      <c r="I47" s="55"/>
    </row>
    <row r="48" spans="2:9" ht="12.75">
      <c r="B48" t="s">
        <v>104</v>
      </c>
      <c r="I48" s="55">
        <v>20.01</v>
      </c>
    </row>
    <row r="49" spans="3:9" ht="12.75">
      <c r="C49" t="s">
        <v>150</v>
      </c>
      <c r="I49" s="55">
        <v>13.38</v>
      </c>
    </row>
    <row r="50" spans="3:9" ht="12.75">
      <c r="C50" t="s">
        <v>151</v>
      </c>
      <c r="I50" s="66">
        <v>6.63</v>
      </c>
    </row>
    <row r="51" ht="12.75">
      <c r="I51" s="47"/>
    </row>
    <row r="52" spans="1:9" ht="12.75">
      <c r="A52" s="11"/>
      <c r="B52" t="s">
        <v>107</v>
      </c>
      <c r="I52" s="3"/>
    </row>
    <row r="53" spans="2:10" ht="12.75">
      <c r="B53" t="s">
        <v>108</v>
      </c>
      <c r="I53" s="81">
        <v>22.73</v>
      </c>
      <c r="J53" s="59"/>
    </row>
    <row r="54" spans="2:10" ht="12.75">
      <c r="B54" t="s">
        <v>152</v>
      </c>
      <c r="I54" s="81">
        <v>27.35</v>
      </c>
      <c r="J54" s="59"/>
    </row>
    <row r="55" spans="2:10" ht="12.75">
      <c r="B55" t="s">
        <v>110</v>
      </c>
      <c r="I55" s="81">
        <v>36.99</v>
      </c>
      <c r="J55" s="59"/>
    </row>
    <row r="56" spans="2:10" ht="12.75">
      <c r="B56" t="s">
        <v>111</v>
      </c>
      <c r="I56" s="81">
        <f>44.85*1.019</f>
        <v>45.702149999999996</v>
      </c>
      <c r="J56" s="59"/>
    </row>
    <row r="57" spans="9:10" ht="12.75">
      <c r="I57" s="81" t="s">
        <v>13</v>
      </c>
      <c r="J57" s="59"/>
    </row>
    <row r="58" spans="2:10" ht="12.75">
      <c r="B58" s="10" t="s">
        <v>93</v>
      </c>
      <c r="I58" s="81">
        <v>39.64</v>
      </c>
      <c r="J58" s="59"/>
    </row>
    <row r="59" spans="2:10" ht="12.75">
      <c r="B59" s="10"/>
      <c r="I59" s="81" t="s">
        <v>13</v>
      </c>
      <c r="J59" s="59"/>
    </row>
    <row r="60" spans="2:10" ht="12.75">
      <c r="B60" s="10" t="s">
        <v>114</v>
      </c>
      <c r="I60" s="81">
        <v>38</v>
      </c>
      <c r="J60" s="59"/>
    </row>
    <row r="61" spans="2:10" ht="12.75">
      <c r="B61" s="10"/>
      <c r="I61" s="81"/>
      <c r="J61" s="59"/>
    </row>
    <row r="62" spans="1:10" ht="12.75">
      <c r="A62" s="6" t="s">
        <v>199</v>
      </c>
      <c r="I62" s="81"/>
      <c r="J62" s="59"/>
    </row>
    <row r="63" spans="1:10" ht="12.75">
      <c r="A63" s="3" t="s">
        <v>200</v>
      </c>
      <c r="I63" s="81"/>
      <c r="J63" s="59"/>
    </row>
    <row r="64" spans="1:10" ht="12.75">
      <c r="A64" s="10" t="s">
        <v>201</v>
      </c>
      <c r="I64" s="81"/>
      <c r="J64" s="59"/>
    </row>
    <row r="65" spans="1:10" ht="12.75">
      <c r="A65" s="10" t="s">
        <v>202</v>
      </c>
      <c r="I65" s="81"/>
      <c r="J65" s="59"/>
    </row>
    <row r="66" spans="1:10" ht="12.75">
      <c r="A66" s="10"/>
      <c r="I66" s="81">
        <v>52.43</v>
      </c>
      <c r="J66" s="59"/>
    </row>
    <row r="67" spans="1:10" ht="12.75">
      <c r="A67" s="10" t="s">
        <v>203</v>
      </c>
      <c r="I67" s="5"/>
      <c r="J67" s="59"/>
    </row>
    <row r="68" spans="1:10" ht="12.75">
      <c r="A68" s="10" t="s">
        <v>204</v>
      </c>
      <c r="I68" s="5"/>
      <c r="J68" s="59"/>
    </row>
    <row r="69" spans="1:10" ht="12.75">
      <c r="A69" s="10"/>
      <c r="I69" s="5"/>
      <c r="J69" s="59"/>
    </row>
    <row r="70" spans="1:10" ht="12.75">
      <c r="A70" s="10" t="s">
        <v>205</v>
      </c>
      <c r="I70" s="5"/>
      <c r="J70" s="59"/>
    </row>
    <row r="71" spans="1:10" ht="12.75">
      <c r="A71" s="10"/>
      <c r="I71" s="5"/>
      <c r="J71" s="59"/>
    </row>
    <row r="72" spans="1:10" ht="12.75">
      <c r="A72" s="3" t="s">
        <v>206</v>
      </c>
      <c r="J72" s="59"/>
    </row>
    <row r="73" spans="1:10" ht="12.75">
      <c r="A73" s="10" t="s">
        <v>207</v>
      </c>
      <c r="J73" s="59" t="s">
        <v>13</v>
      </c>
    </row>
    <row r="74" spans="1:10" ht="12.75">
      <c r="A74" s="10" t="s">
        <v>208</v>
      </c>
      <c r="I74" s="66">
        <f>88.49*1.019</f>
        <v>90.17130999999999</v>
      </c>
      <c r="J74" s="59"/>
    </row>
    <row r="75" ht="12.75">
      <c r="A75" s="10"/>
    </row>
    <row r="76" ht="12.75">
      <c r="A76" s="10" t="s">
        <v>209</v>
      </c>
    </row>
    <row r="77" ht="12.75">
      <c r="A77" s="10" t="s">
        <v>210</v>
      </c>
    </row>
    <row r="78" ht="12.75">
      <c r="A78" s="10" t="s">
        <v>211</v>
      </c>
    </row>
    <row r="79" ht="12.75">
      <c r="A79" s="10"/>
    </row>
    <row r="80" ht="12.75">
      <c r="A80" s="10" t="s">
        <v>212</v>
      </c>
    </row>
    <row r="81" ht="12.75">
      <c r="B81" s="10"/>
    </row>
    <row r="82" spans="1:4" ht="15.75">
      <c r="A82" s="32" t="s">
        <v>255</v>
      </c>
      <c r="B82" s="14"/>
      <c r="D82" s="76" t="s">
        <v>13</v>
      </c>
    </row>
    <row r="84" ht="12.75">
      <c r="A84" s="6" t="s">
        <v>138</v>
      </c>
    </row>
    <row r="85" ht="12.75">
      <c r="B85" t="s">
        <v>13</v>
      </c>
    </row>
    <row r="86" spans="1:9" ht="12.75">
      <c r="A86" s="12" t="s">
        <v>50</v>
      </c>
      <c r="B86" s="10" t="s">
        <v>83</v>
      </c>
      <c r="C86" s="83" t="s">
        <v>115</v>
      </c>
      <c r="D86" s="83"/>
      <c r="E86" s="83" t="s">
        <v>116</v>
      </c>
      <c r="F86" s="83"/>
      <c r="G86" s="53" t="s">
        <v>117</v>
      </c>
      <c r="H86" s="10"/>
      <c r="I86" s="10"/>
    </row>
    <row r="88" spans="1:9" ht="12.75">
      <c r="A88" s="12" t="s">
        <v>13</v>
      </c>
      <c r="B88" s="19">
        <v>-12999</v>
      </c>
      <c r="C88" s="46">
        <v>3472.72</v>
      </c>
      <c r="D88" s="3" t="s">
        <v>13</v>
      </c>
      <c r="E88" s="46">
        <v>3534.8</v>
      </c>
      <c r="F88" s="46"/>
      <c r="G88" s="46">
        <v>3597.92</v>
      </c>
      <c r="I88" s="59"/>
    </row>
    <row r="89" spans="1:9" ht="12.75">
      <c r="A89" s="12">
        <v>13000</v>
      </c>
      <c r="B89" s="19">
        <v>-29999</v>
      </c>
      <c r="C89" s="46">
        <v>3563.07</v>
      </c>
      <c r="D89" s="3"/>
      <c r="E89" s="46">
        <v>3628.04</v>
      </c>
      <c r="F89" s="46"/>
      <c r="G89" s="46">
        <v>3691.56</v>
      </c>
      <c r="I89" s="59"/>
    </row>
    <row r="90" spans="1:9" ht="12.75">
      <c r="A90" s="12" t="s">
        <v>38</v>
      </c>
      <c r="B90" s="19"/>
      <c r="C90" s="46">
        <v>3655.09</v>
      </c>
      <c r="D90" s="3"/>
      <c r="E90" s="46">
        <v>3721.27</v>
      </c>
      <c r="F90" s="46"/>
      <c r="G90" s="46">
        <v>3786.42</v>
      </c>
      <c r="I90" s="59"/>
    </row>
    <row r="91" spans="1:9" ht="12.75">
      <c r="A91" s="10"/>
      <c r="B91" s="19"/>
      <c r="C91" s="46"/>
      <c r="D91" s="3"/>
      <c r="E91" s="46"/>
      <c r="F91" s="46"/>
      <c r="G91" s="46"/>
      <c r="I91" s="59"/>
    </row>
    <row r="92" spans="1:9" ht="12.75">
      <c r="A92" s="6" t="s">
        <v>153</v>
      </c>
      <c r="C92" s="46"/>
      <c r="D92" s="3"/>
      <c r="E92" s="46"/>
      <c r="F92" s="46"/>
      <c r="G92" s="46"/>
      <c r="I92" s="59"/>
    </row>
    <row r="93" spans="3:9" ht="12.75">
      <c r="C93" s="46"/>
      <c r="D93" s="3"/>
      <c r="E93" s="46"/>
      <c r="F93" s="46"/>
      <c r="G93" s="46"/>
      <c r="I93" s="59"/>
    </row>
    <row r="94" spans="1:9" ht="12.75">
      <c r="A94" s="10"/>
      <c r="B94" s="19">
        <v>-12999</v>
      </c>
      <c r="C94" s="46">
        <f>(2171.71*1.019)</f>
        <v>2212.9724899999997</v>
      </c>
      <c r="D94" s="3"/>
      <c r="E94" s="46">
        <v>2264.82</v>
      </c>
      <c r="F94" s="46"/>
      <c r="G94" s="46">
        <v>2316.65</v>
      </c>
      <c r="I94" s="59"/>
    </row>
    <row r="95" spans="1:9" ht="12.75">
      <c r="A95" s="12">
        <v>13000</v>
      </c>
      <c r="B95" s="19">
        <v>-29999</v>
      </c>
      <c r="C95" s="46">
        <f>2227.81*1.019</f>
        <v>2270.1383899999996</v>
      </c>
      <c r="D95" s="3"/>
      <c r="E95" s="46">
        <v>2321.98</v>
      </c>
      <c r="F95" s="46"/>
      <c r="G95" s="46">
        <v>2375.87</v>
      </c>
      <c r="I95" s="59"/>
    </row>
    <row r="96" spans="1:9" ht="12.75">
      <c r="A96" s="12" t="s">
        <v>38</v>
      </c>
      <c r="B96" s="19"/>
      <c r="C96" s="46">
        <f>2280.49*1.019</f>
        <v>2323.8193099999994</v>
      </c>
      <c r="D96" s="3"/>
      <c r="E96" s="46">
        <v>2378.94</v>
      </c>
      <c r="F96" s="46"/>
      <c r="G96" s="46">
        <v>2435.28</v>
      </c>
      <c r="I96" s="59"/>
    </row>
    <row r="97" spans="3:9" ht="12.75">
      <c r="C97" s="46"/>
      <c r="D97" s="3"/>
      <c r="E97" s="46"/>
      <c r="F97" s="46"/>
      <c r="G97" s="46"/>
      <c r="I97" s="59"/>
    </row>
    <row r="98" spans="1:9" ht="12.75">
      <c r="A98" s="6" t="s">
        <v>139</v>
      </c>
      <c r="C98" s="46"/>
      <c r="D98" s="3"/>
      <c r="E98" s="46"/>
      <c r="F98" s="46"/>
      <c r="G98" s="46"/>
      <c r="I98" s="59"/>
    </row>
    <row r="99" spans="3:9" ht="12.75">
      <c r="C99" s="46"/>
      <c r="D99" s="3"/>
      <c r="E99" s="46"/>
      <c r="F99" s="46"/>
      <c r="G99" s="46"/>
      <c r="I99" s="59"/>
    </row>
    <row r="100" spans="1:9" ht="12.75">
      <c r="A100" s="10"/>
      <c r="B100" s="19">
        <v>-12999</v>
      </c>
      <c r="C100" s="46">
        <f>2072.77*1.019</f>
        <v>2112.1526299999996</v>
      </c>
      <c r="D100" s="3"/>
      <c r="E100" s="46">
        <v>2164.4</v>
      </c>
      <c r="F100" s="46"/>
      <c r="G100" s="46">
        <v>2216.87</v>
      </c>
      <c r="I100" s="59"/>
    </row>
    <row r="101" spans="1:9" ht="12.75">
      <c r="A101" s="12">
        <v>13000</v>
      </c>
      <c r="B101" s="19">
        <v>-29999</v>
      </c>
      <c r="C101" s="46">
        <f>2125.47*1.019</f>
        <v>2165.8539299999998</v>
      </c>
      <c r="D101" s="3"/>
      <c r="E101" s="46">
        <v>2219.33</v>
      </c>
      <c r="F101" s="46"/>
      <c r="G101" s="46">
        <v>2272.38</v>
      </c>
      <c r="I101" s="59"/>
    </row>
    <row r="102" spans="1:9" ht="12.75">
      <c r="A102" s="12" t="s">
        <v>38</v>
      </c>
      <c r="B102" s="19"/>
      <c r="C102" s="46">
        <f>2178.54*1.019</f>
        <v>2219.9322599999996</v>
      </c>
      <c r="D102" s="3"/>
      <c r="E102" s="46">
        <v>2274.25</v>
      </c>
      <c r="F102" s="46"/>
      <c r="G102" s="46">
        <v>2329.36</v>
      </c>
      <c r="I102" s="59"/>
    </row>
    <row r="103" spans="1:9" ht="12.75">
      <c r="A103" s="1"/>
      <c r="C103" s="46"/>
      <c r="D103" s="3"/>
      <c r="E103" s="46"/>
      <c r="F103" s="46"/>
      <c r="G103" s="46"/>
      <c r="I103" s="59"/>
    </row>
    <row r="104" spans="1:9" ht="12.75">
      <c r="A104" s="6" t="s">
        <v>154</v>
      </c>
      <c r="C104" s="46"/>
      <c r="D104" s="3"/>
      <c r="E104" s="46"/>
      <c r="F104" s="46"/>
      <c r="G104" s="46"/>
      <c r="I104" s="59"/>
    </row>
    <row r="105" spans="3:9" ht="12.75">
      <c r="C105" s="46"/>
      <c r="D105" s="3"/>
      <c r="E105" s="46"/>
      <c r="F105" s="46"/>
      <c r="G105" s="46"/>
      <c r="I105" s="59"/>
    </row>
    <row r="106" spans="1:9" ht="12.75">
      <c r="A106" s="10"/>
      <c r="B106" s="19">
        <v>-12999</v>
      </c>
      <c r="C106" s="46">
        <f>1776.58*1.019</f>
        <v>1810.3350199999998</v>
      </c>
      <c r="D106" s="3"/>
      <c r="E106" s="46">
        <v>1858.89</v>
      </c>
      <c r="F106" s="46"/>
      <c r="G106" s="46">
        <v>1908.9</v>
      </c>
      <c r="I106" s="59"/>
    </row>
    <row r="107" spans="1:9" ht="12.75">
      <c r="A107" s="12">
        <v>13000</v>
      </c>
      <c r="B107" s="19">
        <v>-29999</v>
      </c>
      <c r="C107" s="46">
        <f>1818.2*1.019</f>
        <v>1852.7458</v>
      </c>
      <c r="D107" s="3"/>
      <c r="E107" s="46">
        <v>1902.53</v>
      </c>
      <c r="F107" s="46"/>
      <c r="G107" s="46">
        <v>1953.95</v>
      </c>
      <c r="I107" s="59"/>
    </row>
    <row r="108" spans="1:9" ht="12.75">
      <c r="A108" s="12" t="s">
        <v>38</v>
      </c>
      <c r="B108" s="19"/>
      <c r="C108" s="46">
        <f>1859.42*1.019</f>
        <v>1894.7489799999998</v>
      </c>
      <c r="D108" s="3"/>
      <c r="E108" s="46">
        <v>1946.6</v>
      </c>
      <c r="F108" s="46"/>
      <c r="G108" s="46">
        <v>2001.31</v>
      </c>
      <c r="I108" s="59"/>
    </row>
    <row r="110" ht="12.75">
      <c r="A110" t="s">
        <v>118</v>
      </c>
    </row>
    <row r="111" spans="1:9" ht="12.75">
      <c r="A111" s="10" t="s">
        <v>259</v>
      </c>
      <c r="G111" s="46"/>
      <c r="H111" s="4"/>
      <c r="I111" s="59" t="s">
        <v>13</v>
      </c>
    </row>
    <row r="112" spans="1:9" ht="12.75">
      <c r="A112" s="21"/>
      <c r="B112" s="21"/>
      <c r="C112" s="21"/>
      <c r="D112" s="21"/>
      <c r="E112" s="21"/>
      <c r="F112" s="21"/>
      <c r="G112" s="21"/>
      <c r="H112" s="22"/>
      <c r="I112" s="21"/>
    </row>
    <row r="113" spans="1:8" ht="12.75">
      <c r="A113" t="s">
        <v>125</v>
      </c>
      <c r="H113" s="4"/>
    </row>
    <row r="114" spans="1:8" ht="12.75">
      <c r="A114" t="s">
        <v>126</v>
      </c>
      <c r="H114" s="4"/>
    </row>
    <row r="115" spans="1:10" ht="12.75">
      <c r="A115" s="10" t="s">
        <v>260</v>
      </c>
      <c r="H115" s="4"/>
      <c r="J115" s="59" t="s">
        <v>13</v>
      </c>
    </row>
    <row r="116" spans="1:10" ht="12.75">
      <c r="A116" s="10" t="s">
        <v>261</v>
      </c>
      <c r="H116" s="4"/>
      <c r="J116" s="59" t="s">
        <v>13</v>
      </c>
    </row>
    <row r="117" ht="5.25" customHeight="1">
      <c r="H117" s="4"/>
    </row>
    <row r="118" spans="1:10" ht="12.75">
      <c r="A118" s="10" t="s">
        <v>262</v>
      </c>
      <c r="H118" s="4"/>
      <c r="J118" s="59" t="s">
        <v>13</v>
      </c>
    </row>
    <row r="119" spans="1:8" ht="12.75">
      <c r="A119" t="s">
        <v>127</v>
      </c>
      <c r="H119" s="4"/>
    </row>
    <row r="120" spans="1:8" ht="12.75">
      <c r="A120" t="s">
        <v>128</v>
      </c>
      <c r="H120" s="4"/>
    </row>
    <row r="121" spans="1:8" ht="12.75">
      <c r="A121" s="10"/>
      <c r="H121" s="4"/>
    </row>
    <row r="123" ht="15.75">
      <c r="A123" s="69" t="s">
        <v>137</v>
      </c>
    </row>
    <row r="125" spans="1:4" ht="15.75">
      <c r="A125" s="6" t="s">
        <v>253</v>
      </c>
      <c r="B125" s="10"/>
      <c r="C125" s="10"/>
      <c r="D125" s="3"/>
    </row>
    <row r="126" spans="1:4" ht="12.75">
      <c r="A126" s="6" t="s">
        <v>254</v>
      </c>
      <c r="D126" s="3"/>
    </row>
    <row r="127" ht="12.75">
      <c r="D127" s="3"/>
    </row>
    <row r="128" spans="3:10" ht="12.75">
      <c r="C128" s="53" t="s">
        <v>129</v>
      </c>
      <c r="D128" s="53"/>
      <c r="E128" s="53" t="s">
        <v>130</v>
      </c>
      <c r="F128" s="53"/>
      <c r="G128" s="53" t="s">
        <v>156</v>
      </c>
      <c r="H128" s="53"/>
      <c r="I128" s="78" t="s">
        <v>131</v>
      </c>
      <c r="J128" s="3"/>
    </row>
    <row r="129" spans="3:9" ht="12.75">
      <c r="C129" s="5"/>
      <c r="D129" s="47"/>
      <c r="E129" s="5"/>
      <c r="F129" s="5"/>
      <c r="G129" s="5"/>
      <c r="H129" s="5"/>
      <c r="I129" s="2"/>
    </row>
    <row r="130" spans="1:9" ht="12.75">
      <c r="A130" s="6" t="s">
        <v>138</v>
      </c>
      <c r="B130" s="10"/>
      <c r="C130" s="5"/>
      <c r="D130" s="47"/>
      <c r="E130" s="5"/>
      <c r="F130" s="47"/>
      <c r="G130" s="5"/>
      <c r="H130" s="47"/>
      <c r="I130" s="2"/>
    </row>
    <row r="131" spans="1:9" ht="12.75">
      <c r="A131" s="7"/>
      <c r="B131" s="10"/>
      <c r="D131" s="47"/>
      <c r="E131" s="5"/>
      <c r="F131" s="47"/>
      <c r="G131" s="5"/>
      <c r="H131" s="47"/>
      <c r="I131" s="2"/>
    </row>
    <row r="132" spans="1:10" ht="12.75">
      <c r="A132" s="12"/>
      <c r="B132" s="19">
        <v>-12999</v>
      </c>
      <c r="C132" s="3">
        <v>3130.94</v>
      </c>
      <c r="D132" s="3"/>
      <c r="E132" s="46">
        <v>3130.94</v>
      </c>
      <c r="F132" s="46"/>
      <c r="G132" s="46">
        <v>3130.94</v>
      </c>
      <c r="H132" s="63"/>
      <c r="I132" s="46">
        <v>3130.94</v>
      </c>
      <c r="J132" s="4"/>
    </row>
    <row r="133" spans="1:10" ht="12.75">
      <c r="A133" s="12">
        <v>13000</v>
      </c>
      <c r="B133" s="19">
        <v>-29999</v>
      </c>
      <c r="C133" s="3">
        <v>3228.48</v>
      </c>
      <c r="D133" s="3"/>
      <c r="E133" s="46">
        <v>3228.48</v>
      </c>
      <c r="F133" s="46"/>
      <c r="G133" s="46">
        <v>3228.48</v>
      </c>
      <c r="H133" s="63"/>
      <c r="I133" s="46">
        <v>3228.48</v>
      </c>
      <c r="J133" s="4"/>
    </row>
    <row r="134" spans="1:10" ht="12.75">
      <c r="A134" s="12">
        <v>30000</v>
      </c>
      <c r="B134" s="19">
        <v>-79999</v>
      </c>
      <c r="C134" s="3">
        <v>3381.13</v>
      </c>
      <c r="D134" s="3"/>
      <c r="E134" s="46">
        <v>3381.13</v>
      </c>
      <c r="F134" s="46"/>
      <c r="G134" s="46">
        <v>3381.13</v>
      </c>
      <c r="H134" s="63"/>
      <c r="I134" s="46">
        <v>3381.13</v>
      </c>
      <c r="J134" s="4"/>
    </row>
    <row r="135" spans="1:10" ht="12.75">
      <c r="A135" s="12">
        <v>80000</v>
      </c>
      <c r="B135" s="19">
        <v>-159999</v>
      </c>
      <c r="C135" s="3">
        <v>3527.84</v>
      </c>
      <c r="D135" s="3"/>
      <c r="E135" s="46">
        <v>3527.84</v>
      </c>
      <c r="F135" s="46"/>
      <c r="G135" s="46">
        <v>3527.84</v>
      </c>
      <c r="H135" s="63"/>
      <c r="I135" s="46">
        <v>3527.84</v>
      </c>
      <c r="J135" s="4"/>
    </row>
    <row r="136" spans="1:10" ht="12.75">
      <c r="A136" s="12" t="s">
        <v>44</v>
      </c>
      <c r="B136" s="19"/>
      <c r="C136" s="3">
        <v>3679.88</v>
      </c>
      <c r="D136" s="3"/>
      <c r="E136" s="46">
        <v>3679.88</v>
      </c>
      <c r="F136" s="46"/>
      <c r="G136" s="46">
        <v>3679.88</v>
      </c>
      <c r="H136" s="63"/>
      <c r="I136" s="46">
        <v>3679.88</v>
      </c>
      <c r="J136" s="4"/>
    </row>
    <row r="137" spans="1:10" ht="12.75">
      <c r="A137" s="1"/>
      <c r="B137" s="2"/>
      <c r="C137" s="3"/>
      <c r="D137" s="3"/>
      <c r="E137" s="46"/>
      <c r="F137" s="46"/>
      <c r="G137" s="46"/>
      <c r="H137" s="63"/>
      <c r="I137" s="46"/>
      <c r="J137" s="4"/>
    </row>
    <row r="138" spans="1:10" ht="12.75">
      <c r="A138" s="73" t="s">
        <v>159</v>
      </c>
      <c r="B138" s="19"/>
      <c r="C138" s="3"/>
      <c r="D138" s="3"/>
      <c r="E138" s="46"/>
      <c r="F138" s="46"/>
      <c r="G138" s="46"/>
      <c r="H138" s="63"/>
      <c r="I138" s="46"/>
      <c r="J138" s="4"/>
    </row>
    <row r="139" spans="1:10" ht="12.75">
      <c r="A139" s="23"/>
      <c r="B139" s="19"/>
      <c r="C139" s="3"/>
      <c r="D139" s="3"/>
      <c r="E139" s="46"/>
      <c r="F139" s="46"/>
      <c r="G139" s="46"/>
      <c r="H139" s="63"/>
      <c r="I139" s="46"/>
      <c r="J139" s="4"/>
    </row>
    <row r="140" spans="1:10" ht="12.75">
      <c r="A140" s="12"/>
      <c r="B140" s="19">
        <v>-12999</v>
      </c>
      <c r="C140" s="3">
        <v>2204.98</v>
      </c>
      <c r="D140" s="3"/>
      <c r="E140" s="46">
        <v>2445.73</v>
      </c>
      <c r="F140" s="46"/>
      <c r="G140" s="46">
        <v>2544.19</v>
      </c>
      <c r="H140" s="63"/>
      <c r="I140" s="46">
        <v>2642.64</v>
      </c>
      <c r="J140" s="4"/>
    </row>
    <row r="141" spans="1:10" ht="12.75">
      <c r="A141" s="12">
        <v>13000</v>
      </c>
      <c r="B141" s="19">
        <v>-29999</v>
      </c>
      <c r="C141" s="46">
        <f>2249.54*1.019</f>
        <v>2292.2812599999997</v>
      </c>
      <c r="D141" s="3"/>
      <c r="E141" s="46">
        <v>2542.45</v>
      </c>
      <c r="F141" s="46"/>
      <c r="G141" s="46">
        <v>2645.03</v>
      </c>
      <c r="H141" s="63"/>
      <c r="I141" s="46">
        <v>2747.57</v>
      </c>
      <c r="J141" s="4"/>
    </row>
    <row r="142" spans="1:10" ht="12.75">
      <c r="A142" s="12">
        <v>30000</v>
      </c>
      <c r="B142" s="19">
        <v>-79999</v>
      </c>
      <c r="C142" s="46">
        <v>2432</v>
      </c>
      <c r="D142" s="3"/>
      <c r="E142" s="46">
        <v>2697.55</v>
      </c>
      <c r="F142" s="46"/>
      <c r="G142" s="46">
        <v>2806.77</v>
      </c>
      <c r="H142" s="63"/>
      <c r="I142" s="46">
        <v>2916</v>
      </c>
      <c r="J142" s="4"/>
    </row>
    <row r="143" spans="1:10" ht="12.75">
      <c r="A143" s="12">
        <v>80000</v>
      </c>
      <c r="B143" s="19">
        <v>-159999</v>
      </c>
      <c r="C143" s="3">
        <v>2543.68</v>
      </c>
      <c r="D143" s="3"/>
      <c r="E143" s="46">
        <v>2821.95</v>
      </c>
      <c r="F143" s="46"/>
      <c r="G143" s="46">
        <v>2936.07</v>
      </c>
      <c r="H143" s="63"/>
      <c r="I143" s="46">
        <v>3050.19</v>
      </c>
      <c r="J143" s="4"/>
    </row>
    <row r="144" spans="1:10" ht="12.75">
      <c r="A144" s="12" t="s">
        <v>44</v>
      </c>
      <c r="B144" s="12"/>
      <c r="C144" s="3">
        <v>2667.86</v>
      </c>
      <c r="D144" s="3"/>
      <c r="E144" s="46">
        <v>2960.04</v>
      </c>
      <c r="F144" s="46"/>
      <c r="G144" s="46">
        <v>3079.62</v>
      </c>
      <c r="H144" s="63"/>
      <c r="I144" s="46">
        <v>3199.18</v>
      </c>
      <c r="J144" s="4"/>
    </row>
    <row r="145" spans="1:10" ht="12.75">
      <c r="A145" s="12"/>
      <c r="B145" s="10"/>
      <c r="C145" s="3"/>
      <c r="D145" s="3"/>
      <c r="E145" s="46"/>
      <c r="F145" s="46"/>
      <c r="G145" s="46"/>
      <c r="H145" s="63"/>
      <c r="I145" s="46"/>
      <c r="J145" s="4"/>
    </row>
    <row r="146" spans="1:10" ht="12.75">
      <c r="A146" s="73" t="s">
        <v>158</v>
      </c>
      <c r="B146" s="19"/>
      <c r="C146" s="3"/>
      <c r="D146" s="3"/>
      <c r="E146" s="46"/>
      <c r="F146" s="46"/>
      <c r="G146" s="46"/>
      <c r="H146" s="63"/>
      <c r="I146" s="46"/>
      <c r="J146" s="4"/>
    </row>
    <row r="147" spans="1:10" ht="12.75">
      <c r="A147" s="23"/>
      <c r="B147" s="19"/>
      <c r="C147" s="3"/>
      <c r="D147" s="3"/>
      <c r="E147" s="46"/>
      <c r="F147" s="46"/>
      <c r="G147" s="46"/>
      <c r="H147" s="63"/>
      <c r="I147" s="46"/>
      <c r="J147" s="4"/>
    </row>
    <row r="148" spans="1:10" ht="12.75">
      <c r="A148" s="12"/>
      <c r="B148" s="19">
        <v>-12999</v>
      </c>
      <c r="C148" s="3">
        <v>1991.26</v>
      </c>
      <c r="D148" s="3"/>
      <c r="E148" s="46">
        <v>2208.47</v>
      </c>
      <c r="F148" s="46"/>
      <c r="G148" s="46">
        <v>2297.3</v>
      </c>
      <c r="H148" s="63"/>
      <c r="I148" s="46">
        <v>2386.12</v>
      </c>
      <c r="J148" s="4"/>
    </row>
    <row r="149" spans="1:10" ht="12.75">
      <c r="A149" s="12">
        <v>13000</v>
      </c>
      <c r="B149" s="19">
        <v>-29999</v>
      </c>
      <c r="C149" s="3">
        <v>1991.26</v>
      </c>
      <c r="D149" s="3"/>
      <c r="E149" s="46">
        <v>2208.47</v>
      </c>
      <c r="F149" s="46"/>
      <c r="G149" s="46">
        <v>2297.3</v>
      </c>
      <c r="H149" s="63"/>
      <c r="I149" s="46">
        <v>2386.12</v>
      </c>
      <c r="J149" s="4"/>
    </row>
    <row r="150" spans="1:10" ht="12.75">
      <c r="A150" s="12">
        <v>30000</v>
      </c>
      <c r="B150" s="19">
        <v>-79999</v>
      </c>
      <c r="C150" s="3">
        <v>2054.57</v>
      </c>
      <c r="D150" s="3"/>
      <c r="E150" s="46">
        <v>2278.75</v>
      </c>
      <c r="F150" s="46"/>
      <c r="G150" s="46">
        <v>2370.34</v>
      </c>
      <c r="H150" s="63"/>
      <c r="I150" s="46">
        <v>2461.93</v>
      </c>
      <c r="J150" s="4"/>
    </row>
    <row r="151" spans="1:10" ht="12.75">
      <c r="A151" s="12">
        <v>80000</v>
      </c>
      <c r="B151" s="19">
        <v>-159999</v>
      </c>
      <c r="C151" s="3">
        <v>2163.17</v>
      </c>
      <c r="D151" s="3"/>
      <c r="E151" s="46">
        <v>2399.22</v>
      </c>
      <c r="F151" s="46"/>
      <c r="G151" s="46">
        <v>2496.15</v>
      </c>
      <c r="H151" s="63"/>
      <c r="I151" s="46">
        <v>2593.07</v>
      </c>
      <c r="J151" s="4"/>
    </row>
    <row r="152" spans="1:10" ht="12.75">
      <c r="A152" s="12" t="s">
        <v>44</v>
      </c>
      <c r="B152" s="12"/>
      <c r="C152" s="3">
        <v>2283.67</v>
      </c>
      <c r="D152" s="3"/>
      <c r="E152" s="46">
        <v>2533.24</v>
      </c>
      <c r="F152" s="46"/>
      <c r="G152" s="46">
        <v>2635.6</v>
      </c>
      <c r="H152" s="63"/>
      <c r="I152" s="46">
        <v>2737.93</v>
      </c>
      <c r="J152" s="4"/>
    </row>
    <row r="153" spans="1:10" ht="12.75">
      <c r="A153" s="10"/>
      <c r="B153" s="10"/>
      <c r="C153" s="3"/>
      <c r="D153" s="3"/>
      <c r="E153" s="46"/>
      <c r="F153" s="46"/>
      <c r="G153" s="46"/>
      <c r="H153" s="63"/>
      <c r="I153" s="46"/>
      <c r="J153" s="4"/>
    </row>
    <row r="154" spans="1:10" ht="12.75">
      <c r="A154" s="73" t="s">
        <v>157</v>
      </c>
      <c r="B154" s="19"/>
      <c r="C154" s="3"/>
      <c r="D154" s="3"/>
      <c r="E154" s="46"/>
      <c r="F154" s="46"/>
      <c r="G154" s="46"/>
      <c r="H154" s="63"/>
      <c r="I154" s="46"/>
      <c r="J154" s="4"/>
    </row>
    <row r="155" spans="1:10" ht="12.75">
      <c r="A155" s="23"/>
      <c r="B155" s="19"/>
      <c r="C155" s="3"/>
      <c r="D155" s="3"/>
      <c r="E155" s="46"/>
      <c r="F155" s="46"/>
      <c r="G155" s="46"/>
      <c r="H155" s="63"/>
      <c r="I155" s="46"/>
      <c r="J155" s="4"/>
    </row>
    <row r="156" spans="1:10" ht="12.75">
      <c r="A156" s="12"/>
      <c r="B156" s="19">
        <v>-12999</v>
      </c>
      <c r="C156" s="3">
        <v>1897.84</v>
      </c>
      <c r="D156" s="3"/>
      <c r="E156" s="46">
        <v>2104.97</v>
      </c>
      <c r="F156" s="46"/>
      <c r="G156" s="46">
        <v>2189.51</v>
      </c>
      <c r="H156" s="63"/>
      <c r="I156" s="46">
        <v>2274.01</v>
      </c>
      <c r="J156" s="4"/>
    </row>
    <row r="157" spans="1:10" ht="12.75">
      <c r="A157" s="12">
        <v>13000</v>
      </c>
      <c r="B157" s="19">
        <v>-29999</v>
      </c>
      <c r="C157" s="3">
        <v>1897.84</v>
      </c>
      <c r="D157" s="3"/>
      <c r="E157" s="46">
        <v>2104.97</v>
      </c>
      <c r="F157" s="46"/>
      <c r="G157" s="46">
        <v>2189.51</v>
      </c>
      <c r="H157" s="63"/>
      <c r="I157" s="46">
        <v>2274.01</v>
      </c>
      <c r="J157" s="4"/>
    </row>
    <row r="158" spans="1:10" ht="12.75">
      <c r="A158" s="12">
        <v>30000</v>
      </c>
      <c r="B158" s="19">
        <v>-79999</v>
      </c>
      <c r="C158" s="3">
        <v>1958.05</v>
      </c>
      <c r="D158" s="3"/>
      <c r="E158" s="46">
        <v>2171.78</v>
      </c>
      <c r="F158" s="46"/>
      <c r="G158" s="46">
        <v>2259.07</v>
      </c>
      <c r="H158" s="63"/>
      <c r="I158" s="46">
        <v>2346.37</v>
      </c>
      <c r="J158" s="4"/>
    </row>
    <row r="159" spans="1:10" ht="12.75">
      <c r="A159" s="12">
        <v>80000</v>
      </c>
      <c r="B159" s="19">
        <v>-159999</v>
      </c>
      <c r="C159" s="3">
        <v>2061.56</v>
      </c>
      <c r="D159" s="3"/>
      <c r="E159" s="46">
        <v>2286.52</v>
      </c>
      <c r="F159" s="46"/>
      <c r="G159" s="46">
        <v>2378.64</v>
      </c>
      <c r="H159" s="63"/>
      <c r="I159" s="46">
        <v>2470.75</v>
      </c>
      <c r="J159" s="4"/>
    </row>
    <row r="160" spans="1:10" ht="12.75">
      <c r="A160" s="12" t="s">
        <v>44</v>
      </c>
      <c r="B160" s="12"/>
      <c r="C160" s="3">
        <v>2176.29</v>
      </c>
      <c r="D160" s="3"/>
      <c r="E160" s="46">
        <v>2414.4</v>
      </c>
      <c r="F160" s="46"/>
      <c r="G160" s="46">
        <v>2511.73</v>
      </c>
      <c r="H160" s="63"/>
      <c r="I160" s="46">
        <v>2609.05</v>
      </c>
      <c r="J160" s="4"/>
    </row>
    <row r="161" spans="1:9" ht="12.75">
      <c r="A161" s="10"/>
      <c r="B161" s="10"/>
      <c r="C161" s="9"/>
      <c r="D161" s="4" t="s">
        <v>13</v>
      </c>
      <c r="E161" s="4"/>
      <c r="F161" s="59"/>
      <c r="G161" s="4"/>
      <c r="H161" s="46"/>
      <c r="I161" s="8"/>
    </row>
    <row r="162" spans="3:9" ht="12.75">
      <c r="C162" s="4"/>
      <c r="D162" s="4"/>
      <c r="E162" s="4"/>
      <c r="F162" s="59"/>
      <c r="G162" s="4"/>
      <c r="H162" s="46"/>
      <c r="I162" s="4"/>
    </row>
    <row r="163" spans="1:9" ht="12.75">
      <c r="A163" s="10" t="s">
        <v>226</v>
      </c>
      <c r="C163" s="4"/>
      <c r="D163" s="4"/>
      <c r="E163" s="50">
        <v>16.4</v>
      </c>
      <c r="F163" s="59" t="s">
        <v>13</v>
      </c>
      <c r="G163" s="8" t="s">
        <v>13</v>
      </c>
      <c r="H163" s="46"/>
      <c r="I163" s="4"/>
    </row>
    <row r="164" spans="3:9" ht="12.75">
      <c r="C164" s="4"/>
      <c r="D164" s="4"/>
      <c r="E164" s="24"/>
      <c r="F164" s="4"/>
      <c r="G164" s="8"/>
      <c r="H164" s="4"/>
      <c r="I164" s="4"/>
    </row>
    <row r="165" spans="3:9" ht="12.75">
      <c r="C165" s="4"/>
      <c r="D165" s="4"/>
      <c r="E165" s="24"/>
      <c r="F165" s="4"/>
      <c r="G165" s="8"/>
      <c r="H165" s="4"/>
      <c r="I165" s="4"/>
    </row>
    <row r="166" spans="3:9" ht="12.75">
      <c r="C166" s="4"/>
      <c r="D166" s="4"/>
      <c r="E166" s="4"/>
      <c r="F166" s="4"/>
      <c r="G166" s="4"/>
      <c r="H166" s="4"/>
      <c r="I166" s="4"/>
    </row>
    <row r="167" spans="2:9" ht="12.75">
      <c r="B167" s="14"/>
      <c r="C167" s="18"/>
      <c r="D167" s="18"/>
      <c r="E167" s="18"/>
      <c r="F167" s="18"/>
      <c r="G167" s="18"/>
      <c r="H167" s="18"/>
      <c r="I167" s="18"/>
    </row>
    <row r="168" spans="1:9" ht="15.75">
      <c r="A168" s="70" t="s">
        <v>137</v>
      </c>
      <c r="B168" s="14"/>
      <c r="C168" s="18"/>
      <c r="D168" s="18"/>
      <c r="E168" s="18"/>
      <c r="F168" s="18"/>
      <c r="G168" s="18"/>
      <c r="H168" s="18"/>
      <c r="I168" s="18"/>
    </row>
    <row r="169" spans="1:9" ht="12.75">
      <c r="A169" s="14"/>
      <c r="B169" s="15"/>
      <c r="C169" s="18"/>
      <c r="D169" s="18"/>
      <c r="E169" s="18"/>
      <c r="F169" s="18"/>
      <c r="G169" s="18"/>
      <c r="H169" s="18"/>
      <c r="I169" s="18"/>
    </row>
    <row r="170" spans="1:9" ht="15.75">
      <c r="A170" s="32" t="s">
        <v>251</v>
      </c>
      <c r="B170" s="14"/>
      <c r="C170" s="18"/>
      <c r="D170" s="18"/>
      <c r="E170" s="18"/>
      <c r="F170" s="18"/>
      <c r="G170" s="18"/>
      <c r="H170" s="18"/>
      <c r="I170" s="18"/>
    </row>
    <row r="171" spans="1:9" ht="12.75">
      <c r="A171" s="32" t="s">
        <v>252</v>
      </c>
      <c r="B171" s="14"/>
      <c r="C171" s="18"/>
      <c r="D171" s="18"/>
      <c r="E171" s="18"/>
      <c r="F171" s="18"/>
      <c r="G171" s="18"/>
      <c r="H171" s="18"/>
      <c r="I171" s="18"/>
    </row>
    <row r="172" spans="1:11" ht="12.75">
      <c r="A172" s="14"/>
      <c r="B172" s="14"/>
      <c r="C172" s="79" t="s">
        <v>160</v>
      </c>
      <c r="D172" s="79"/>
      <c r="E172" s="79" t="s">
        <v>130</v>
      </c>
      <c r="F172" s="79"/>
      <c r="G172" s="79" t="s">
        <v>156</v>
      </c>
      <c r="H172" s="79"/>
      <c r="I172" s="79" t="s">
        <v>131</v>
      </c>
      <c r="J172" s="3"/>
      <c r="K172" s="3"/>
    </row>
    <row r="173" spans="1:9" ht="12.75">
      <c r="A173" s="14"/>
      <c r="B173" s="14"/>
      <c r="C173" s="18"/>
      <c r="D173" s="18"/>
      <c r="E173" s="18"/>
      <c r="F173" s="18"/>
      <c r="G173" s="18"/>
      <c r="H173" s="18"/>
      <c r="I173" s="18"/>
    </row>
    <row r="174" spans="1:9" ht="12.75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 ht="12.75">
      <c r="A175" s="32" t="s">
        <v>138</v>
      </c>
      <c r="B175" s="15"/>
      <c r="C175" s="18"/>
      <c r="D175" s="18"/>
      <c r="E175" s="18"/>
      <c r="F175" s="18"/>
      <c r="G175" s="18"/>
      <c r="H175" s="64"/>
      <c r="I175" s="18"/>
    </row>
    <row r="176" spans="1:10" ht="12.75">
      <c r="A176" s="33"/>
      <c r="B176" s="36">
        <v>-12999</v>
      </c>
      <c r="C176" s="3">
        <v>3444.23</v>
      </c>
      <c r="D176" s="3"/>
      <c r="E176" s="46">
        <v>3444.04</v>
      </c>
      <c r="F176" s="46"/>
      <c r="G176" s="3">
        <v>3444.04</v>
      </c>
      <c r="H176" s="3"/>
      <c r="I176" s="46">
        <v>3444.04</v>
      </c>
      <c r="J176" s="59"/>
    </row>
    <row r="177" spans="1:10" ht="12.75">
      <c r="A177" s="35"/>
      <c r="B177" s="36">
        <v>-29999</v>
      </c>
      <c r="C177" s="3">
        <v>3551.33</v>
      </c>
      <c r="D177" s="3"/>
      <c r="E177" s="46">
        <v>3551.33</v>
      </c>
      <c r="F177" s="46"/>
      <c r="G177" s="3">
        <v>3551.33</v>
      </c>
      <c r="H177" s="3"/>
      <c r="I177" s="46">
        <v>3551.33</v>
      </c>
      <c r="J177" s="59"/>
    </row>
    <row r="178" spans="1:10" ht="12.75">
      <c r="A178" s="35">
        <v>13000</v>
      </c>
      <c r="B178" s="36">
        <v>-79999</v>
      </c>
      <c r="C178" s="3">
        <v>3719.25</v>
      </c>
      <c r="D178" s="3"/>
      <c r="E178" s="46">
        <v>3719.25</v>
      </c>
      <c r="F178" s="46"/>
      <c r="G178" s="3">
        <v>3719.25</v>
      </c>
      <c r="H178" s="3"/>
      <c r="I178" s="46">
        <v>3719.25</v>
      </c>
      <c r="J178" s="59"/>
    </row>
    <row r="179" spans="1:10" ht="12.75">
      <c r="A179" s="35">
        <v>30000</v>
      </c>
      <c r="B179" s="36">
        <v>-159999</v>
      </c>
      <c r="C179" s="3">
        <v>3880.62</v>
      </c>
      <c r="D179" s="3"/>
      <c r="E179" s="46">
        <v>3880.62</v>
      </c>
      <c r="F179" s="46"/>
      <c r="G179" s="3">
        <v>3880.62</v>
      </c>
      <c r="H179" s="3"/>
      <c r="I179" s="46">
        <v>3880.62</v>
      </c>
      <c r="J179" s="59"/>
    </row>
    <row r="180" spans="1:10" ht="12.75">
      <c r="A180" s="35">
        <v>80000</v>
      </c>
      <c r="B180" s="36"/>
      <c r="C180" s="3">
        <v>4047.87</v>
      </c>
      <c r="D180" s="3"/>
      <c r="E180" s="46">
        <v>4047.87</v>
      </c>
      <c r="F180" s="46"/>
      <c r="G180" s="3">
        <v>4047.87</v>
      </c>
      <c r="H180" s="3"/>
      <c r="I180" s="46">
        <v>4047.87</v>
      </c>
      <c r="J180" s="59"/>
    </row>
    <row r="181" spans="1:10" ht="12.75">
      <c r="A181" s="35" t="s">
        <v>44</v>
      </c>
      <c r="B181" s="40"/>
      <c r="C181" s="3"/>
      <c r="D181" s="3"/>
      <c r="E181" s="46"/>
      <c r="F181" s="46"/>
      <c r="G181" s="3"/>
      <c r="H181" s="3"/>
      <c r="I181" s="46"/>
      <c r="J181" s="59"/>
    </row>
    <row r="182" spans="1:10" ht="12.75">
      <c r="A182" s="39"/>
      <c r="B182" s="36"/>
      <c r="C182" s="3"/>
      <c r="D182" s="3"/>
      <c r="E182" s="46"/>
      <c r="F182" s="46"/>
      <c r="G182" s="3"/>
      <c r="H182" s="3"/>
      <c r="I182" s="46"/>
      <c r="J182" s="59"/>
    </row>
    <row r="183" spans="1:10" ht="12.75">
      <c r="A183" s="72" t="s">
        <v>159</v>
      </c>
      <c r="B183" s="36"/>
      <c r="C183" s="3"/>
      <c r="D183" s="3"/>
      <c r="E183" s="46"/>
      <c r="F183" s="46"/>
      <c r="G183" s="3"/>
      <c r="H183" s="3"/>
      <c r="I183" s="46"/>
      <c r="J183" s="59"/>
    </row>
    <row r="184" spans="1:10" ht="12.75">
      <c r="A184" s="41"/>
      <c r="B184" s="36">
        <v>-12999</v>
      </c>
      <c r="C184" s="3">
        <v>2421.57</v>
      </c>
      <c r="D184" s="3"/>
      <c r="E184" s="46">
        <v>2686.92</v>
      </c>
      <c r="F184" s="46"/>
      <c r="G184" s="3">
        <v>2795.12</v>
      </c>
      <c r="H184" s="3"/>
      <c r="I184" s="46">
        <v>2903.28</v>
      </c>
      <c r="J184" s="59"/>
    </row>
    <row r="185" spans="1:10" ht="12.75">
      <c r="A185" s="35"/>
      <c r="B185" s="36">
        <v>-29999</v>
      </c>
      <c r="C185" s="3">
        <v>2517.46</v>
      </c>
      <c r="D185" s="3"/>
      <c r="E185" s="46">
        <v>2792.85</v>
      </c>
      <c r="F185" s="46"/>
      <c r="G185" s="3">
        <v>2905.76</v>
      </c>
      <c r="H185" s="3"/>
      <c r="I185" s="46">
        <v>3018.66</v>
      </c>
      <c r="J185" s="59"/>
    </row>
    <row r="186" spans="1:10" ht="12.75">
      <c r="A186" s="35">
        <v>13000</v>
      </c>
      <c r="B186" s="36">
        <v>-79999</v>
      </c>
      <c r="C186" s="3">
        <v>2671.36</v>
      </c>
      <c r="D186" s="3"/>
      <c r="E186" s="46">
        <v>2964.16</v>
      </c>
      <c r="F186" s="46"/>
      <c r="G186" s="3">
        <v>3084.02</v>
      </c>
      <c r="H186" s="3"/>
      <c r="I186" s="46">
        <v>3203.89</v>
      </c>
      <c r="J186" s="59"/>
    </row>
    <row r="187" spans="1:10" ht="12.75">
      <c r="A187" s="35">
        <v>30000</v>
      </c>
      <c r="B187" s="36">
        <v>-159999</v>
      </c>
      <c r="C187" s="3">
        <v>2794.08</v>
      </c>
      <c r="D187" s="3"/>
      <c r="E187" s="46">
        <v>3100.82</v>
      </c>
      <c r="F187" s="46"/>
      <c r="G187" s="3">
        <v>3226.12</v>
      </c>
      <c r="H187" s="3"/>
      <c r="I187" s="46">
        <v>3351.41</v>
      </c>
      <c r="J187" s="59"/>
    </row>
    <row r="188" spans="1:10" ht="12.75">
      <c r="A188" s="35">
        <v>80000</v>
      </c>
      <c r="B188" s="35"/>
      <c r="C188" s="3">
        <v>2930.75</v>
      </c>
      <c r="D188" s="3"/>
      <c r="E188" s="46">
        <v>3252.45</v>
      </c>
      <c r="F188" s="46"/>
      <c r="G188" s="46">
        <v>3384</v>
      </c>
      <c r="H188" s="46"/>
      <c r="I188" s="46">
        <v>3515.54</v>
      </c>
      <c r="J188" s="59"/>
    </row>
    <row r="189" spans="1:10" ht="12.75">
      <c r="A189" s="35" t="s">
        <v>44</v>
      </c>
      <c r="B189" s="15"/>
      <c r="C189" s="3"/>
      <c r="D189" s="3"/>
      <c r="E189" s="46"/>
      <c r="F189" s="46"/>
      <c r="G189" s="3"/>
      <c r="H189" s="3"/>
      <c r="I189" s="46"/>
      <c r="J189" s="59"/>
    </row>
    <row r="190" spans="1:10" ht="12.75">
      <c r="A190" s="35"/>
      <c r="B190" s="36"/>
      <c r="C190" s="3"/>
      <c r="D190" s="3"/>
      <c r="E190" s="46"/>
      <c r="F190" s="46"/>
      <c r="G190" s="3"/>
      <c r="H190" s="3"/>
      <c r="I190" s="46"/>
      <c r="J190" s="59"/>
    </row>
    <row r="191" spans="1:10" ht="12.75">
      <c r="A191" s="72" t="s">
        <v>161</v>
      </c>
      <c r="B191" s="36"/>
      <c r="C191" s="3"/>
      <c r="D191" s="3"/>
      <c r="E191" s="46"/>
      <c r="F191" s="46"/>
      <c r="G191" s="3"/>
      <c r="H191" s="3"/>
      <c r="I191" s="46"/>
      <c r="J191" s="59"/>
    </row>
    <row r="192" spans="1:10" ht="12.75">
      <c r="A192" s="41"/>
      <c r="B192" s="36">
        <v>-12999</v>
      </c>
      <c r="C192" s="3">
        <v>2517.86</v>
      </c>
      <c r="D192" s="3"/>
      <c r="E192" s="46">
        <v>2783.22</v>
      </c>
      <c r="F192" s="46"/>
      <c r="G192" s="3">
        <v>2891.52</v>
      </c>
      <c r="H192" s="3"/>
      <c r="I192" s="46">
        <v>2999.8</v>
      </c>
      <c r="J192" s="59"/>
    </row>
    <row r="193" spans="1:10" ht="12.75">
      <c r="A193" s="35"/>
      <c r="B193" s="36">
        <v>-29999</v>
      </c>
      <c r="C193" s="3">
        <v>2617.66</v>
      </c>
      <c r="D193" s="3"/>
      <c r="E193" s="46">
        <v>2893.25</v>
      </c>
      <c r="F193" s="46"/>
      <c r="G193" s="3">
        <v>3005.84</v>
      </c>
      <c r="H193" s="3"/>
      <c r="I193" s="46">
        <v>3118.44</v>
      </c>
      <c r="J193" s="59"/>
    </row>
    <row r="194" spans="1:10" ht="12.75">
      <c r="A194" s="35">
        <v>13000</v>
      </c>
      <c r="B194" s="36">
        <v>-79999</v>
      </c>
      <c r="C194" s="3">
        <v>2776.85</v>
      </c>
      <c r="D194" s="3"/>
      <c r="E194" s="46">
        <v>3070.09</v>
      </c>
      <c r="F194" s="46"/>
      <c r="G194" s="3">
        <v>3189.85</v>
      </c>
      <c r="H194" s="3"/>
      <c r="I194" s="46">
        <v>3309.6</v>
      </c>
      <c r="J194" s="59"/>
    </row>
    <row r="195" spans="1:10" ht="12.75">
      <c r="A195" s="35">
        <v>30000</v>
      </c>
      <c r="B195" s="36">
        <v>-159999</v>
      </c>
      <c r="C195" s="3">
        <v>2904.52</v>
      </c>
      <c r="D195" s="3"/>
      <c r="E195" s="46">
        <v>3209.21</v>
      </c>
      <c r="F195" s="46"/>
      <c r="G195" s="46">
        <v>3337.6</v>
      </c>
      <c r="H195" s="46"/>
      <c r="I195" s="46">
        <v>3465.97</v>
      </c>
      <c r="J195" s="59"/>
    </row>
    <row r="196" spans="1:10" ht="12.75">
      <c r="A196" s="35">
        <v>80000</v>
      </c>
      <c r="B196" s="35"/>
      <c r="C196" s="46">
        <v>3046.1</v>
      </c>
      <c r="D196" s="46"/>
      <c r="E196" s="46">
        <v>3368.01</v>
      </c>
      <c r="F196" s="46"/>
      <c r="G196" s="3">
        <v>3499.47</v>
      </c>
      <c r="H196" s="3"/>
      <c r="I196" s="46">
        <v>3630.91</v>
      </c>
      <c r="J196" s="59"/>
    </row>
    <row r="197" spans="1:10" ht="12.75">
      <c r="A197" s="35" t="s">
        <v>44</v>
      </c>
      <c r="B197" s="15"/>
      <c r="C197" s="3"/>
      <c r="D197" s="3"/>
      <c r="E197" s="46"/>
      <c r="F197" s="46"/>
      <c r="G197" s="3"/>
      <c r="H197" s="3"/>
      <c r="I197" s="46"/>
      <c r="J197" s="59"/>
    </row>
    <row r="198" spans="1:10" ht="12.75">
      <c r="A198" s="15"/>
      <c r="B198" s="36"/>
      <c r="C198" s="3"/>
      <c r="D198" s="3"/>
      <c r="E198" s="46"/>
      <c r="F198" s="46"/>
      <c r="G198" s="3"/>
      <c r="H198" s="3"/>
      <c r="I198" s="46"/>
      <c r="J198" s="59"/>
    </row>
    <row r="199" spans="1:10" ht="12.75">
      <c r="A199" s="72" t="s">
        <v>158</v>
      </c>
      <c r="B199" s="36"/>
      <c r="C199" s="3"/>
      <c r="D199" s="3"/>
      <c r="E199" s="46"/>
      <c r="F199" s="46"/>
      <c r="G199" s="3"/>
      <c r="H199" s="3"/>
      <c r="I199" s="46"/>
      <c r="J199" s="59"/>
    </row>
    <row r="200" spans="1:10" ht="12.75">
      <c r="A200" s="41"/>
      <c r="B200" s="36">
        <v>-12999</v>
      </c>
      <c r="C200" s="3">
        <v>2186.34</v>
      </c>
      <c r="D200" s="3"/>
      <c r="E200" s="46">
        <v>2425.46</v>
      </c>
      <c r="F200" s="46"/>
      <c r="G200" s="3">
        <v>2523.18</v>
      </c>
      <c r="H200" s="3"/>
      <c r="I200" s="46">
        <v>2620.93</v>
      </c>
      <c r="J200" s="59"/>
    </row>
    <row r="201" spans="1:10" ht="12.75">
      <c r="A201" s="35"/>
      <c r="B201" s="36">
        <v>-29999</v>
      </c>
      <c r="C201" s="3">
        <v>2186.34</v>
      </c>
      <c r="D201" s="3"/>
      <c r="E201" s="46">
        <v>2425.46</v>
      </c>
      <c r="F201" s="46"/>
      <c r="G201" s="3">
        <v>2523.18</v>
      </c>
      <c r="H201" s="3"/>
      <c r="I201" s="46">
        <v>2620.93</v>
      </c>
      <c r="J201" s="59"/>
    </row>
    <row r="202" spans="1:10" ht="12.75">
      <c r="A202" s="35">
        <v>13000</v>
      </c>
      <c r="B202" s="36">
        <v>-79999</v>
      </c>
      <c r="C202" s="3">
        <v>2256.42</v>
      </c>
      <c r="D202" s="3"/>
      <c r="E202" s="46">
        <v>2502.7</v>
      </c>
      <c r="F202" s="46"/>
      <c r="G202" s="3">
        <v>2603.72</v>
      </c>
      <c r="H202" s="3"/>
      <c r="I202" s="46">
        <v>2704.43</v>
      </c>
      <c r="J202" s="59"/>
    </row>
    <row r="203" spans="1:10" ht="12.75">
      <c r="A203" s="35">
        <v>30000</v>
      </c>
      <c r="B203" s="36">
        <v>-159999</v>
      </c>
      <c r="C203" s="3">
        <v>2375.46</v>
      </c>
      <c r="D203" s="3"/>
      <c r="E203" s="46">
        <v>2635.68</v>
      </c>
      <c r="F203" s="46"/>
      <c r="G203" s="3">
        <v>2742.03</v>
      </c>
      <c r="H203" s="3"/>
      <c r="I203" s="46">
        <v>2848.38</v>
      </c>
      <c r="J203" s="59"/>
    </row>
    <row r="204" spans="1:10" ht="12.75">
      <c r="A204" s="35">
        <v>80000</v>
      </c>
      <c r="B204" s="35"/>
      <c r="C204" s="3">
        <v>2508.24</v>
      </c>
      <c r="D204" s="3"/>
      <c r="E204" s="46">
        <v>2783.02</v>
      </c>
      <c r="F204" s="46"/>
      <c r="G204" s="3">
        <v>2895.31</v>
      </c>
      <c r="H204" s="3"/>
      <c r="I204" s="46">
        <v>3007.59</v>
      </c>
      <c r="J204" s="59"/>
    </row>
    <row r="205" spans="1:10" ht="12.75">
      <c r="A205" s="35" t="s">
        <v>44</v>
      </c>
      <c r="B205" s="15"/>
      <c r="C205" s="3"/>
      <c r="D205" s="3"/>
      <c r="E205" s="46"/>
      <c r="F205" s="46"/>
      <c r="G205" s="3"/>
      <c r="H205" s="3"/>
      <c r="I205" s="46"/>
      <c r="J205" s="59"/>
    </row>
    <row r="206" spans="1:10" ht="12.75">
      <c r="A206" s="15"/>
      <c r="B206" s="15"/>
      <c r="C206" s="3"/>
      <c r="D206" s="3"/>
      <c r="E206" s="46"/>
      <c r="F206" s="46"/>
      <c r="G206" s="3"/>
      <c r="H206" s="3"/>
      <c r="I206" s="46"/>
      <c r="J206" s="59"/>
    </row>
    <row r="207" spans="1:10" ht="12.75">
      <c r="A207" s="32" t="s">
        <v>157</v>
      </c>
      <c r="B207" s="15"/>
      <c r="C207" s="3"/>
      <c r="D207" s="3"/>
      <c r="E207" s="46"/>
      <c r="F207" s="46"/>
      <c r="G207" s="3"/>
      <c r="H207" s="3"/>
      <c r="I207" s="46"/>
      <c r="J207" s="59"/>
    </row>
    <row r="208" spans="1:10" ht="12.75">
      <c r="A208" s="15"/>
      <c r="B208" s="36">
        <v>-12999</v>
      </c>
      <c r="C208" s="46">
        <v>2084.3</v>
      </c>
      <c r="D208" s="46"/>
      <c r="E208" s="46">
        <v>2311.74</v>
      </c>
      <c r="F208" s="46"/>
      <c r="G208" s="3">
        <v>2404.75</v>
      </c>
      <c r="H208" s="3"/>
      <c r="I208" s="46">
        <v>2497.77</v>
      </c>
      <c r="J208" s="59"/>
    </row>
    <row r="209" spans="1:10" ht="12.75">
      <c r="A209" s="35"/>
      <c r="B209" s="36">
        <v>-29999</v>
      </c>
      <c r="C209" s="46">
        <v>2084.3</v>
      </c>
      <c r="D209" s="46"/>
      <c r="E209" s="46">
        <v>2311.74</v>
      </c>
      <c r="F209" s="46"/>
      <c r="G209" s="3">
        <v>2404.75</v>
      </c>
      <c r="H209" s="3"/>
      <c r="I209" s="46">
        <v>2497.77</v>
      </c>
      <c r="J209" s="59"/>
    </row>
    <row r="210" spans="1:10" ht="12.75">
      <c r="A210" s="35">
        <v>13000</v>
      </c>
      <c r="B210" s="36">
        <v>-79999</v>
      </c>
      <c r="C210" s="3">
        <v>2150.09</v>
      </c>
      <c r="D210" s="3"/>
      <c r="E210" s="46">
        <v>2385.5</v>
      </c>
      <c r="F210" s="46"/>
      <c r="G210" s="46">
        <v>2481.4</v>
      </c>
      <c r="H210" s="46"/>
      <c r="I210" s="46">
        <v>2577.29</v>
      </c>
      <c r="J210" s="59"/>
    </row>
    <row r="211" spans="1:10" ht="12.75">
      <c r="A211" s="35">
        <v>30000</v>
      </c>
      <c r="B211" s="36">
        <v>-159999</v>
      </c>
      <c r="C211" s="3">
        <v>2263.99</v>
      </c>
      <c r="D211" s="3"/>
      <c r="E211" s="46">
        <v>2511.51</v>
      </c>
      <c r="F211" s="46"/>
      <c r="G211" s="3">
        <v>2612.96</v>
      </c>
      <c r="H211" s="3"/>
      <c r="I211" s="46">
        <v>2714.37</v>
      </c>
      <c r="J211" s="59"/>
    </row>
    <row r="212" spans="1:10" ht="12.75">
      <c r="A212" s="35">
        <v>80000</v>
      </c>
      <c r="B212" s="35"/>
      <c r="C212" s="3">
        <v>2390.41</v>
      </c>
      <c r="D212" s="3"/>
      <c r="E212" s="46">
        <v>2652.49</v>
      </c>
      <c r="F212" s="46"/>
      <c r="G212" s="3">
        <v>2759.15</v>
      </c>
      <c r="H212" s="3"/>
      <c r="I212" s="46">
        <v>2865.79</v>
      </c>
      <c r="J212" s="59"/>
    </row>
    <row r="213" spans="1:9" ht="12.75">
      <c r="A213" s="35" t="s">
        <v>44</v>
      </c>
      <c r="B213" s="35"/>
      <c r="C213" s="18"/>
      <c r="D213" s="18"/>
      <c r="E213" s="18"/>
      <c r="F213" s="18"/>
      <c r="G213" s="18"/>
      <c r="H213" s="18"/>
      <c r="I213" s="18"/>
    </row>
    <row r="214" spans="1:9" ht="12.75">
      <c r="A214" s="35"/>
      <c r="B214" s="14"/>
      <c r="C214" s="18"/>
      <c r="D214" s="18"/>
      <c r="E214" s="18"/>
      <c r="F214" s="18"/>
      <c r="G214" s="18"/>
      <c r="H214" s="18"/>
      <c r="I214" s="18"/>
    </row>
    <row r="215" spans="1:9" ht="12.75">
      <c r="A215" s="14"/>
      <c r="B215" s="14"/>
      <c r="C215" s="18"/>
      <c r="D215" s="18"/>
      <c r="E215" s="18">
        <v>16.4</v>
      </c>
      <c r="F215" s="18" t="s">
        <v>76</v>
      </c>
      <c r="G215" s="64" t="s">
        <v>13</v>
      </c>
      <c r="H215" s="18"/>
      <c r="I215" s="18"/>
    </row>
    <row r="216" spans="1:9" ht="12.75">
      <c r="A216" s="15" t="s">
        <v>226</v>
      </c>
      <c r="B216" s="14"/>
      <c r="C216" s="18"/>
      <c r="D216" s="18"/>
      <c r="E216" s="18"/>
      <c r="F216" s="18"/>
      <c r="G216" s="29"/>
      <c r="H216" s="18"/>
      <c r="I216" s="18"/>
    </row>
    <row r="217" spans="1:9" ht="12.75">
      <c r="A217" s="14"/>
      <c r="B217" s="14"/>
      <c r="C217" s="18"/>
      <c r="D217" s="18"/>
      <c r="E217" s="18"/>
      <c r="F217" s="18"/>
      <c r="G217" s="18"/>
      <c r="H217" s="18"/>
      <c r="I217" s="18"/>
    </row>
    <row r="218" spans="1:9" ht="12.75">
      <c r="A218" s="14"/>
      <c r="B218" s="14"/>
      <c r="C218" s="18"/>
      <c r="D218" s="18"/>
      <c r="E218" s="18"/>
      <c r="F218" s="18"/>
      <c r="G218" s="18"/>
      <c r="H218" s="18"/>
      <c r="I218" s="18"/>
    </row>
    <row r="219" spans="1:9" ht="12.75">
      <c r="A219" s="14"/>
      <c r="B219" s="14"/>
      <c r="C219" s="18"/>
      <c r="D219" s="18"/>
      <c r="E219" s="18"/>
      <c r="F219" s="18"/>
      <c r="G219" s="18"/>
      <c r="H219" s="18"/>
      <c r="I219" s="18"/>
    </row>
    <row r="220" spans="1:9" ht="12.75">
      <c r="A220" s="14"/>
      <c r="B220" s="14"/>
      <c r="C220" s="18"/>
      <c r="D220" s="18"/>
      <c r="E220" s="18"/>
      <c r="F220" s="18"/>
      <c r="G220" s="18"/>
      <c r="H220" s="18"/>
      <c r="I220" s="18"/>
    </row>
    <row r="221" spans="1:9" ht="12.75">
      <c r="A221" s="14"/>
      <c r="B221" s="14"/>
      <c r="C221" s="18"/>
      <c r="D221" s="18"/>
      <c r="E221" s="18"/>
      <c r="F221" s="18"/>
      <c r="G221" s="18"/>
      <c r="H221" s="18"/>
      <c r="I221" s="18"/>
    </row>
    <row r="222" spans="1:9" ht="12.75">
      <c r="A222" s="14"/>
      <c r="B222" s="14"/>
      <c r="C222" s="18"/>
      <c r="D222" s="18"/>
      <c r="E222" s="18"/>
      <c r="F222" s="18"/>
      <c r="G222" s="18"/>
      <c r="H222" s="18"/>
      <c r="I222" s="18"/>
    </row>
    <row r="223" ht="12.75">
      <c r="A223" s="14"/>
    </row>
  </sheetData>
  <sheetProtection password="928A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27">
      <selection activeCell="H152" sqref="H152"/>
    </sheetView>
  </sheetViews>
  <sheetFormatPr defaultColWidth="9.140625" defaultRowHeight="12.75"/>
  <cols>
    <col min="5" max="5" width="9.57421875" style="0" bestFit="1" customWidth="1"/>
  </cols>
  <sheetData>
    <row r="1" spans="1:2" ht="15.75">
      <c r="A1" s="68" t="s">
        <v>82</v>
      </c>
      <c r="B1" s="6"/>
    </row>
    <row r="2" spans="1:2" ht="12.75">
      <c r="A2" s="6"/>
      <c r="B2" s="6"/>
    </row>
    <row r="3" spans="1:2" ht="15.75">
      <c r="A3" s="6" t="s">
        <v>258</v>
      </c>
      <c r="B3" s="6"/>
    </row>
    <row r="5" spans="1:9" ht="12.75">
      <c r="A5" s="12" t="s">
        <v>50</v>
      </c>
      <c r="B5" s="19" t="s">
        <v>83</v>
      </c>
      <c r="D5" s="7" t="s">
        <v>84</v>
      </c>
      <c r="E5" s="10"/>
      <c r="F5" s="7" t="s">
        <v>85</v>
      </c>
      <c r="G5" s="10"/>
      <c r="H5" s="7" t="s">
        <v>86</v>
      </c>
      <c r="I5" s="10"/>
    </row>
    <row r="6" spans="1:9" ht="12.75">
      <c r="A6" s="10"/>
      <c r="B6" s="10"/>
      <c r="D6" s="3"/>
      <c r="E6" s="10"/>
      <c r="F6" s="3"/>
      <c r="G6" s="3"/>
      <c r="H6" s="3"/>
      <c r="I6" s="3"/>
    </row>
    <row r="7" spans="1:9" ht="12.75">
      <c r="A7" s="12" t="s">
        <v>5</v>
      </c>
      <c r="B7" s="19">
        <v>12999</v>
      </c>
      <c r="D7" s="46">
        <v>3479.07</v>
      </c>
      <c r="E7" s="46"/>
      <c r="F7" s="45">
        <v>1894.33</v>
      </c>
      <c r="G7" s="45"/>
      <c r="H7" s="46">
        <v>1719.16</v>
      </c>
      <c r="I7" s="59"/>
    </row>
    <row r="8" spans="1:9" ht="12.75">
      <c r="A8" s="12">
        <v>13000</v>
      </c>
      <c r="B8" s="19">
        <v>-29999</v>
      </c>
      <c r="D8" s="46">
        <v>3587.27</v>
      </c>
      <c r="E8" s="46"/>
      <c r="F8" s="45">
        <v>1967.91</v>
      </c>
      <c r="G8" s="45"/>
      <c r="H8" s="46">
        <v>1719.16</v>
      </c>
      <c r="I8" s="59"/>
    </row>
    <row r="9" spans="1:9" ht="12.75">
      <c r="A9" s="12">
        <v>30000</v>
      </c>
      <c r="B9" s="19">
        <v>-79999</v>
      </c>
      <c r="D9" s="46">
        <v>3756.52</v>
      </c>
      <c r="E9" s="46"/>
      <c r="F9" s="45">
        <v>2087.36</v>
      </c>
      <c r="G9" s="45"/>
      <c r="H9" s="46">
        <v>1770.56</v>
      </c>
      <c r="I9" s="59"/>
    </row>
    <row r="10" spans="1:9" ht="12.75">
      <c r="A10" s="12">
        <v>80000</v>
      </c>
      <c r="B10" s="19">
        <v>-159999</v>
      </c>
      <c r="D10" s="46">
        <v>3919.82</v>
      </c>
      <c r="E10" s="46"/>
      <c r="F10" s="45">
        <v>2182.85</v>
      </c>
      <c r="G10" s="45"/>
      <c r="H10" s="46">
        <v>1859.51</v>
      </c>
      <c r="I10" s="59"/>
    </row>
    <row r="11" spans="1:9" ht="12.75">
      <c r="A11" s="12" t="s">
        <v>44</v>
      </c>
      <c r="B11" s="19"/>
      <c r="D11" s="46">
        <v>4088.67</v>
      </c>
      <c r="E11" s="46"/>
      <c r="F11" s="45">
        <v>2288.58</v>
      </c>
      <c r="G11" s="45"/>
      <c r="H11" s="46">
        <v>1960.74</v>
      </c>
      <c r="I11" s="59"/>
    </row>
    <row r="12" spans="4:9" ht="12.75">
      <c r="D12" s="5"/>
      <c r="E12" s="5"/>
      <c r="F12" s="5"/>
      <c r="G12" s="5"/>
      <c r="H12" s="5"/>
      <c r="I12" s="47"/>
    </row>
    <row r="13" ht="12.75">
      <c r="A13" s="3" t="s">
        <v>87</v>
      </c>
    </row>
    <row r="14" ht="12.75">
      <c r="A14" s="10"/>
    </row>
    <row r="15" ht="12.75">
      <c r="A15" s="6" t="s">
        <v>88</v>
      </c>
    </row>
    <row r="16" spans="1:9" ht="12.75">
      <c r="A16" s="11"/>
      <c r="B16" t="s">
        <v>89</v>
      </c>
      <c r="H16" s="46">
        <v>92.44</v>
      </c>
      <c r="I16" s="59"/>
    </row>
    <row r="17" spans="8:9" ht="12.75">
      <c r="H17" s="46" t="s">
        <v>13</v>
      </c>
      <c r="I17" s="59"/>
    </row>
    <row r="18" spans="2:9" ht="12.75">
      <c r="B18" t="s">
        <v>90</v>
      </c>
      <c r="H18" s="46">
        <f>18.69*1.019</f>
        <v>19.04511</v>
      </c>
      <c r="I18" s="59"/>
    </row>
    <row r="19" spans="8:9" ht="12.75">
      <c r="H19" s="46" t="s">
        <v>13</v>
      </c>
      <c r="I19" s="59"/>
    </row>
    <row r="20" spans="2:9" ht="12.75">
      <c r="B20" t="s">
        <v>91</v>
      </c>
      <c r="H20" s="46">
        <v>45.7</v>
      </c>
      <c r="I20" s="59"/>
    </row>
    <row r="21" spans="8:9" ht="12.75">
      <c r="H21" s="46" t="s">
        <v>13</v>
      </c>
      <c r="I21" s="59"/>
    </row>
    <row r="22" spans="1:9" ht="12.75">
      <c r="A22" s="5"/>
      <c r="B22" t="s">
        <v>92</v>
      </c>
      <c r="H22" s="46" t="s">
        <v>13</v>
      </c>
      <c r="I22" s="59"/>
    </row>
    <row r="23" spans="8:9" ht="12.75">
      <c r="H23" s="46" t="s">
        <v>13</v>
      </c>
      <c r="I23" s="59"/>
    </row>
    <row r="24" spans="2:9" ht="12.75">
      <c r="B24" t="s">
        <v>93</v>
      </c>
      <c r="H24" s="46">
        <v>186.87</v>
      </c>
      <c r="I24" s="59"/>
    </row>
    <row r="25" spans="8:9" ht="12.75">
      <c r="H25" s="46" t="s">
        <v>13</v>
      </c>
      <c r="I25" s="59"/>
    </row>
    <row r="26" spans="1:9" ht="12.75">
      <c r="A26" s="6" t="s">
        <v>94</v>
      </c>
      <c r="H26" s="46" t="s">
        <v>13</v>
      </c>
      <c r="I26" s="59"/>
    </row>
    <row r="27" spans="1:9" ht="12.75">
      <c r="A27" s="5"/>
      <c r="B27" t="s">
        <v>89</v>
      </c>
      <c r="H27" s="46">
        <v>74.97</v>
      </c>
      <c r="I27" s="59"/>
    </row>
    <row r="28" spans="1:9" ht="12.75">
      <c r="A28" s="1"/>
      <c r="H28" s="46">
        <v>67.6</v>
      </c>
      <c r="I28" s="59"/>
    </row>
    <row r="29" spans="1:9" ht="12.75">
      <c r="A29" s="1"/>
      <c r="H29" s="46" t="s">
        <v>13</v>
      </c>
      <c r="I29" s="59"/>
    </row>
    <row r="30" spans="1:9" ht="12.75">
      <c r="A30" s="1"/>
      <c r="B30" t="s">
        <v>90</v>
      </c>
      <c r="H30" s="46">
        <f>18.69*1.019</f>
        <v>19.04511</v>
      </c>
      <c r="I30" s="59"/>
    </row>
    <row r="31" spans="1:9" ht="12.75">
      <c r="A31" s="1"/>
      <c r="H31" s="46" t="s">
        <v>13</v>
      </c>
      <c r="I31" s="59"/>
    </row>
    <row r="32" spans="1:9" ht="12.75">
      <c r="A32" s="1"/>
      <c r="B32" t="s">
        <v>95</v>
      </c>
      <c r="H32" s="46">
        <v>0.96</v>
      </c>
      <c r="I32" s="59"/>
    </row>
    <row r="33" spans="1:9" ht="12.75">
      <c r="A33" s="1"/>
      <c r="H33" s="46">
        <v>1.51</v>
      </c>
      <c r="I33" s="59"/>
    </row>
    <row r="34" spans="1:9" ht="12.75">
      <c r="A34" s="1"/>
      <c r="H34" s="46" t="s">
        <v>13</v>
      </c>
      <c r="I34" s="59"/>
    </row>
    <row r="35" spans="1:9" ht="12.75">
      <c r="A35" s="1"/>
      <c r="B35" t="s">
        <v>96</v>
      </c>
      <c r="H35" s="46">
        <v>3.89</v>
      </c>
      <c r="I35" s="59"/>
    </row>
    <row r="36" spans="1:9" ht="12.75">
      <c r="A36" s="1"/>
      <c r="H36" s="46" t="s">
        <v>13</v>
      </c>
      <c r="I36" s="59"/>
    </row>
    <row r="37" spans="1:9" ht="12.75">
      <c r="A37" s="1"/>
      <c r="B37" t="s">
        <v>91</v>
      </c>
      <c r="H37" s="46">
        <v>45.7</v>
      </c>
      <c r="I37" s="59"/>
    </row>
    <row r="38" spans="1:9" ht="12.75">
      <c r="A38" s="1"/>
      <c r="H38" s="46"/>
      <c r="I38" s="59"/>
    </row>
    <row r="39" spans="1:9" ht="12.75">
      <c r="A39" s="1"/>
      <c r="B39" t="s">
        <v>97</v>
      </c>
      <c r="H39" s="46">
        <v>15.68</v>
      </c>
      <c r="I39" s="59"/>
    </row>
    <row r="40" spans="1:8" ht="12.75">
      <c r="A40" s="1"/>
      <c r="H40" s="43"/>
    </row>
    <row r="41" spans="1:8" ht="12.75">
      <c r="A41" s="5"/>
      <c r="B41" t="s">
        <v>92</v>
      </c>
      <c r="H41" s="42"/>
    </row>
    <row r="42" spans="1:8" ht="12.75">
      <c r="A42" s="5"/>
      <c r="B42" t="s">
        <v>98</v>
      </c>
      <c r="H42" s="43"/>
    </row>
    <row r="43" spans="1:8" ht="12.75">
      <c r="A43" s="5"/>
      <c r="C43" t="s">
        <v>99</v>
      </c>
      <c r="H43" s="43">
        <v>27.31</v>
      </c>
    </row>
    <row r="44" spans="1:8" ht="12.75">
      <c r="A44" s="5"/>
      <c r="C44" t="s">
        <v>100</v>
      </c>
      <c r="H44" s="43">
        <v>51.39</v>
      </c>
    </row>
    <row r="45" spans="1:8" ht="12.75">
      <c r="A45" s="5"/>
      <c r="C45" t="s">
        <v>101</v>
      </c>
      <c r="H45" s="45" t="s">
        <v>102</v>
      </c>
    </row>
    <row r="46" ht="12.75">
      <c r="A46" s="5"/>
    </row>
    <row r="47" spans="1:8" ht="12.75">
      <c r="A47" s="5"/>
      <c r="B47" t="s">
        <v>103</v>
      </c>
      <c r="H47" s="43"/>
    </row>
    <row r="48" spans="1:9" ht="12.75">
      <c r="A48" s="5"/>
      <c r="B48" t="s">
        <v>104</v>
      </c>
      <c r="H48" s="66">
        <v>20.01</v>
      </c>
      <c r="I48" s="59"/>
    </row>
    <row r="49" spans="1:9" ht="12.75">
      <c r="A49" s="5"/>
      <c r="C49" t="s">
        <v>105</v>
      </c>
      <c r="H49" s="66">
        <v>13.38</v>
      </c>
      <c r="I49" s="59"/>
    </row>
    <row r="50" spans="1:9" ht="12.75">
      <c r="A50" s="5"/>
      <c r="C50" t="s">
        <v>106</v>
      </c>
      <c r="H50" s="66">
        <v>6.63</v>
      </c>
      <c r="I50" s="59"/>
    </row>
    <row r="51" spans="1:8" ht="12.75">
      <c r="A51" s="5"/>
      <c r="H51" s="43"/>
    </row>
    <row r="52" spans="1:8" ht="12.75">
      <c r="A52" s="5" t="s">
        <v>13</v>
      </c>
      <c r="B52" t="s">
        <v>107</v>
      </c>
      <c r="H52" s="43"/>
    </row>
    <row r="53" spans="1:9" ht="12.75">
      <c r="A53" s="5"/>
      <c r="B53" t="s">
        <v>108</v>
      </c>
      <c r="H53" s="66">
        <v>22.73</v>
      </c>
      <c r="I53" s="59"/>
    </row>
    <row r="54" spans="1:9" ht="12.75">
      <c r="A54" s="5"/>
      <c r="B54" t="s">
        <v>109</v>
      </c>
      <c r="H54" s="66">
        <v>27.35</v>
      </c>
      <c r="I54" s="59"/>
    </row>
    <row r="55" spans="1:9" ht="12.75">
      <c r="A55" s="5"/>
      <c r="B55" t="s">
        <v>110</v>
      </c>
      <c r="H55" s="66">
        <v>36.99</v>
      </c>
      <c r="I55" s="59"/>
    </row>
    <row r="56" spans="1:9" ht="12.75">
      <c r="A56" s="5"/>
      <c r="B56" t="s">
        <v>111</v>
      </c>
      <c r="H56" s="66">
        <v>45.7</v>
      </c>
      <c r="I56" s="59"/>
    </row>
    <row r="57" spans="1:9" ht="12.75">
      <c r="A57" s="5"/>
      <c r="H57" s="66"/>
      <c r="I57" s="59"/>
    </row>
    <row r="58" spans="1:9" ht="12.75">
      <c r="A58" s="5"/>
      <c r="B58" t="s">
        <v>93</v>
      </c>
      <c r="H58" s="66">
        <v>39.64</v>
      </c>
      <c r="I58" s="59"/>
    </row>
    <row r="59" spans="1:9" ht="12.75">
      <c r="A59" s="5"/>
      <c r="H59" s="66" t="s">
        <v>13</v>
      </c>
      <c r="I59" s="59"/>
    </row>
    <row r="60" spans="1:9" ht="12.75">
      <c r="A60" s="5"/>
      <c r="B60" t="s">
        <v>112</v>
      </c>
      <c r="H60" s="66">
        <v>81.98</v>
      </c>
      <c r="I60" s="59"/>
    </row>
    <row r="61" spans="1:9" ht="12.75">
      <c r="A61" s="5"/>
      <c r="H61" s="66">
        <v>90.58</v>
      </c>
      <c r="I61" s="59"/>
    </row>
    <row r="62" spans="1:9" ht="12.75">
      <c r="A62" s="5"/>
      <c r="B62" t="s">
        <v>113</v>
      </c>
      <c r="H62" s="66">
        <v>65.05</v>
      </c>
      <c r="I62" s="59"/>
    </row>
    <row r="63" spans="1:9" ht="12.75">
      <c r="A63" s="5"/>
      <c r="H63" s="66"/>
      <c r="I63" s="59"/>
    </row>
    <row r="64" spans="1:9" ht="12.75">
      <c r="A64" s="5"/>
      <c r="B64" t="s">
        <v>114</v>
      </c>
      <c r="H64" s="66">
        <v>38</v>
      </c>
      <c r="I64" s="59"/>
    </row>
    <row r="65" spans="1:9" ht="12.75">
      <c r="A65" s="5"/>
      <c r="H65" s="66"/>
      <c r="I65" s="59"/>
    </row>
    <row r="66" spans="1:9" ht="12.75">
      <c r="A66" s="6" t="s">
        <v>213</v>
      </c>
      <c r="H66" s="66"/>
      <c r="I66" s="61"/>
    </row>
    <row r="67" spans="1:9" ht="12.75">
      <c r="A67" s="6"/>
      <c r="H67" s="55"/>
      <c r="I67" s="5"/>
    </row>
    <row r="68" spans="1:9" ht="12.75">
      <c r="A68" s="3" t="s">
        <v>214</v>
      </c>
      <c r="H68" s="55"/>
      <c r="I68" s="5"/>
    </row>
    <row r="69" spans="1:9" ht="12.75">
      <c r="A69" s="10" t="s">
        <v>215</v>
      </c>
      <c r="H69" s="55"/>
      <c r="I69" s="5"/>
    </row>
    <row r="70" spans="1:8" ht="12.75">
      <c r="A70" s="10" t="s">
        <v>216</v>
      </c>
      <c r="H70" s="55"/>
    </row>
    <row r="71" spans="1:9" ht="12.75">
      <c r="A71" s="10"/>
      <c r="H71" s="66">
        <v>52.43</v>
      </c>
      <c r="I71" s="62"/>
    </row>
    <row r="72" spans="1:9" ht="12.75">
      <c r="A72" s="10" t="s">
        <v>217</v>
      </c>
      <c r="I72" s="45"/>
    </row>
    <row r="73" spans="1:9" ht="12.75">
      <c r="A73" s="10"/>
      <c r="I73" s="45"/>
    </row>
    <row r="74" spans="1:9" ht="12.75">
      <c r="A74" s="10" t="s">
        <v>205</v>
      </c>
      <c r="I74" s="5"/>
    </row>
    <row r="75" spans="1:9" ht="12.75">
      <c r="A75" s="10"/>
      <c r="I75" s="5"/>
    </row>
    <row r="76" spans="1:9" ht="12.75">
      <c r="A76" s="3" t="s">
        <v>218</v>
      </c>
      <c r="I76" s="5"/>
    </row>
    <row r="77" spans="1:9" ht="12.75">
      <c r="A77" s="10" t="s">
        <v>219</v>
      </c>
      <c r="I77" s="5"/>
    </row>
    <row r="78" spans="1:9" ht="12.75">
      <c r="A78" s="10" t="s">
        <v>13</v>
      </c>
      <c r="H78" s="45">
        <v>90.17</v>
      </c>
      <c r="I78" s="59" t="s">
        <v>13</v>
      </c>
    </row>
    <row r="79" ht="12.75">
      <c r="A79" s="10" t="s">
        <v>220</v>
      </c>
    </row>
    <row r="80" ht="12.75">
      <c r="A80" s="10" t="s">
        <v>221</v>
      </c>
    </row>
    <row r="81" ht="12.75">
      <c r="A81" s="10" t="s">
        <v>222</v>
      </c>
    </row>
    <row r="82" ht="12.75">
      <c r="A82" s="10"/>
    </row>
    <row r="83" ht="12.75">
      <c r="A83" s="10" t="s">
        <v>205</v>
      </c>
    </row>
    <row r="84" ht="12.75">
      <c r="A84" s="5"/>
    </row>
    <row r="85" ht="15.75">
      <c r="A85" s="6" t="s">
        <v>255</v>
      </c>
    </row>
    <row r="86" ht="12.75">
      <c r="A86" s="6"/>
    </row>
    <row r="87" ht="12.75">
      <c r="A87" s="6" t="s">
        <v>84</v>
      </c>
    </row>
    <row r="89" spans="1:9" ht="12.75">
      <c r="A89" s="12" t="s">
        <v>61</v>
      </c>
      <c r="B89" s="10" t="s">
        <v>51</v>
      </c>
      <c r="C89" s="3"/>
      <c r="D89" s="53" t="s">
        <v>115</v>
      </c>
      <c r="E89" s="53"/>
      <c r="F89" s="53" t="s">
        <v>116</v>
      </c>
      <c r="G89" s="53"/>
      <c r="H89" s="53" t="s">
        <v>117</v>
      </c>
      <c r="I89" s="30"/>
    </row>
    <row r="90" spans="1:9" ht="12.75">
      <c r="A90" s="10"/>
      <c r="B90" s="10"/>
      <c r="C90" s="3"/>
      <c r="D90" s="11"/>
      <c r="E90" s="47"/>
      <c r="F90" s="11"/>
      <c r="G90" s="11"/>
      <c r="H90" s="11"/>
      <c r="I90" s="11"/>
    </row>
    <row r="91" spans="1:9" ht="12.75">
      <c r="A91" s="12"/>
      <c r="B91" s="19">
        <v>12999</v>
      </c>
      <c r="D91" s="46">
        <v>3885.62</v>
      </c>
      <c r="E91" s="46"/>
      <c r="F91" s="84">
        <v>3947.9</v>
      </c>
      <c r="G91" s="28"/>
      <c r="H91" s="46">
        <v>4011.83</v>
      </c>
      <c r="I91" s="59"/>
    </row>
    <row r="92" spans="1:9" ht="12.75">
      <c r="A92" s="12">
        <v>13000</v>
      </c>
      <c r="B92" s="19">
        <v>-29999</v>
      </c>
      <c r="D92" s="46">
        <v>3987.43</v>
      </c>
      <c r="E92" s="46"/>
      <c r="F92" s="84">
        <v>4051.99</v>
      </c>
      <c r="G92" s="28"/>
      <c r="H92" s="46">
        <v>4117.16</v>
      </c>
      <c r="I92" s="59"/>
    </row>
    <row r="93" spans="1:9" ht="12.75">
      <c r="A93" s="12" t="s">
        <v>38</v>
      </c>
      <c r="B93" s="19"/>
      <c r="D93" s="46">
        <v>4089.29</v>
      </c>
      <c r="E93" s="46"/>
      <c r="F93" s="84">
        <v>4155.89</v>
      </c>
      <c r="G93" s="28"/>
      <c r="H93" s="46">
        <v>4221.66</v>
      </c>
      <c r="I93" s="59"/>
    </row>
    <row r="94" spans="1:9" ht="12.75">
      <c r="A94" s="10"/>
      <c r="B94" s="10"/>
      <c r="D94" s="46"/>
      <c r="E94" s="46"/>
      <c r="F94" s="84"/>
      <c r="G94" s="28"/>
      <c r="H94" s="46"/>
      <c r="I94" s="59"/>
    </row>
    <row r="95" spans="1:9" ht="12.75">
      <c r="A95" s="6" t="s">
        <v>85</v>
      </c>
      <c r="B95" s="10"/>
      <c r="D95" s="46"/>
      <c r="E95" s="46"/>
      <c r="F95" s="84"/>
      <c r="G95" s="28"/>
      <c r="H95" s="46"/>
      <c r="I95" s="59"/>
    </row>
    <row r="96" spans="1:9" ht="12.75">
      <c r="A96" s="10"/>
      <c r="B96" s="10"/>
      <c r="D96" s="46"/>
      <c r="E96" s="46"/>
      <c r="F96" s="84"/>
      <c r="G96" s="28"/>
      <c r="H96" s="46"/>
      <c r="I96" s="59"/>
    </row>
    <row r="97" spans="1:9" ht="12.75">
      <c r="A97" s="10"/>
      <c r="B97" s="19">
        <v>12999</v>
      </c>
      <c r="D97" s="46">
        <v>2112.15</v>
      </c>
      <c r="E97" s="46"/>
      <c r="F97" s="84">
        <v>2164.4</v>
      </c>
      <c r="G97" s="28"/>
      <c r="H97" s="46">
        <v>2216.87</v>
      </c>
      <c r="I97" s="59"/>
    </row>
    <row r="98" spans="1:9" ht="12.75">
      <c r="A98" s="12">
        <v>13000</v>
      </c>
      <c r="B98" s="19">
        <v>-29999</v>
      </c>
      <c r="D98" s="46">
        <f>2125.47*1.019</f>
        <v>2165.8539299999998</v>
      </c>
      <c r="E98" s="46"/>
      <c r="F98" s="84">
        <v>2219.33</v>
      </c>
      <c r="G98" s="28"/>
      <c r="H98" s="46">
        <v>2272.38</v>
      </c>
      <c r="I98" s="59"/>
    </row>
    <row r="99" spans="1:9" ht="12.75">
      <c r="A99" s="12" t="s">
        <v>38</v>
      </c>
      <c r="B99" s="19"/>
      <c r="D99" s="46">
        <v>2219.93</v>
      </c>
      <c r="E99" s="46"/>
      <c r="F99" s="84">
        <v>2274.25</v>
      </c>
      <c r="G99" s="28"/>
      <c r="H99" s="46">
        <v>2329.36</v>
      </c>
      <c r="I99" s="59"/>
    </row>
    <row r="100" spans="1:9" ht="12.75">
      <c r="A100" s="10"/>
      <c r="B100" s="19"/>
      <c r="D100" s="46"/>
      <c r="E100" s="46"/>
      <c r="F100" s="84"/>
      <c r="G100" s="28"/>
      <c r="H100" s="46"/>
      <c r="I100" s="59"/>
    </row>
    <row r="101" spans="1:9" ht="12.75">
      <c r="A101" s="6" t="s">
        <v>86</v>
      </c>
      <c r="B101" s="19"/>
      <c r="D101" s="46"/>
      <c r="E101" s="46"/>
      <c r="F101" s="84"/>
      <c r="G101" s="28"/>
      <c r="H101" s="46"/>
      <c r="I101" s="59"/>
    </row>
    <row r="102" spans="1:9" ht="12.75">
      <c r="A102" s="10"/>
      <c r="B102" s="19"/>
      <c r="D102" s="46"/>
      <c r="E102" s="46"/>
      <c r="F102" s="84"/>
      <c r="G102" s="28"/>
      <c r="H102" s="46"/>
      <c r="I102" s="59"/>
    </row>
    <row r="103" spans="1:9" ht="12.75">
      <c r="A103" s="10"/>
      <c r="B103" s="19">
        <v>12999</v>
      </c>
      <c r="D103" s="46">
        <v>1810.33</v>
      </c>
      <c r="E103" s="46"/>
      <c r="F103" s="84">
        <v>1858.89</v>
      </c>
      <c r="G103" s="28"/>
      <c r="H103" s="46">
        <v>1908.9</v>
      </c>
      <c r="I103" s="59"/>
    </row>
    <row r="104" spans="1:9" ht="12.75">
      <c r="A104" s="12">
        <v>13000</v>
      </c>
      <c r="B104" s="19">
        <v>-29999</v>
      </c>
      <c r="D104" s="46">
        <v>1852.75</v>
      </c>
      <c r="E104" s="46"/>
      <c r="F104" s="84">
        <v>1902.53</v>
      </c>
      <c r="G104" s="28"/>
      <c r="H104" s="46">
        <v>1953.95</v>
      </c>
      <c r="I104" s="59"/>
    </row>
    <row r="105" spans="1:9" ht="12.75">
      <c r="A105" s="12" t="s">
        <v>38</v>
      </c>
      <c r="B105" s="19"/>
      <c r="D105" s="46">
        <v>1894.75</v>
      </c>
      <c r="E105" s="46"/>
      <c r="F105" s="84">
        <v>1946.6</v>
      </c>
      <c r="G105" s="28"/>
      <c r="H105" s="46">
        <v>2001.31</v>
      </c>
      <c r="I105" s="59"/>
    </row>
    <row r="106" spans="4:9" ht="12.75">
      <c r="D106" s="8"/>
      <c r="E106" s="8"/>
      <c r="F106" s="8"/>
      <c r="G106" s="8"/>
      <c r="H106" s="8"/>
      <c r="I106" s="8"/>
    </row>
    <row r="107" spans="1:9" ht="12.75">
      <c r="A107" t="s">
        <v>118</v>
      </c>
      <c r="D107" s="8"/>
      <c r="E107" s="8"/>
      <c r="F107" s="8"/>
      <c r="G107" s="8"/>
      <c r="H107" s="8"/>
      <c r="I107" s="8"/>
    </row>
    <row r="108" spans="1:9" ht="12.75">
      <c r="A108" s="10" t="s">
        <v>263</v>
      </c>
      <c r="D108" s="8"/>
      <c r="E108" s="8"/>
      <c r="F108" s="45"/>
      <c r="G108" s="61" t="s">
        <v>13</v>
      </c>
      <c r="H108" s="8"/>
      <c r="I108" s="8"/>
    </row>
    <row r="109" spans="4:9" ht="12.75">
      <c r="D109" s="8"/>
      <c r="E109" s="8"/>
      <c r="F109" s="8"/>
      <c r="G109" s="8"/>
      <c r="H109" s="8"/>
      <c r="I109" s="8"/>
    </row>
    <row r="110" spans="1:9" ht="12.75">
      <c r="A110" s="6" t="s">
        <v>119</v>
      </c>
      <c r="D110" s="8"/>
      <c r="E110" s="8"/>
      <c r="F110" s="8"/>
      <c r="G110" s="8"/>
      <c r="H110" s="8"/>
      <c r="I110" s="8"/>
    </row>
    <row r="111" spans="4:9" ht="12.75">
      <c r="D111" s="8"/>
      <c r="E111" s="8"/>
      <c r="F111" s="8"/>
      <c r="G111" s="8"/>
      <c r="H111" s="8"/>
      <c r="I111" s="8"/>
    </row>
    <row r="112" spans="1:9" ht="12.75">
      <c r="A112" t="s">
        <v>120</v>
      </c>
      <c r="D112" s="45">
        <v>2649</v>
      </c>
      <c r="E112" s="59"/>
      <c r="F112" s="8"/>
      <c r="G112" s="8"/>
      <c r="H112" s="8" t="s">
        <v>13</v>
      </c>
      <c r="I112" s="8"/>
    </row>
    <row r="113" spans="4:5" ht="12.75">
      <c r="D113" s="8"/>
      <c r="E113" s="60"/>
    </row>
    <row r="114" spans="1:5" ht="12.75">
      <c r="A114" t="s">
        <v>121</v>
      </c>
      <c r="D114" s="8"/>
      <c r="E114" s="60"/>
    </row>
    <row r="115" spans="1:9" ht="12.75">
      <c r="A115" t="s">
        <v>122</v>
      </c>
      <c r="D115" s="45">
        <v>17.79</v>
      </c>
      <c r="E115" s="59"/>
      <c r="H115" s="4" t="s">
        <v>13</v>
      </c>
      <c r="I115" s="4"/>
    </row>
    <row r="116" spans="1:9" ht="12.75">
      <c r="A116" t="s">
        <v>123</v>
      </c>
      <c r="D116" s="45">
        <v>28.65</v>
      </c>
      <c r="E116" s="59"/>
      <c r="H116" s="29" t="s">
        <v>13</v>
      </c>
      <c r="I116" s="29"/>
    </row>
    <row r="117" ht="12.75">
      <c r="D117" s="5"/>
    </row>
    <row r="118" ht="12.75">
      <c r="A118" t="s">
        <v>124</v>
      </c>
    </row>
    <row r="120" ht="12.75">
      <c r="A120" t="s">
        <v>118</v>
      </c>
    </row>
    <row r="121" spans="1:7" ht="12.75">
      <c r="A121" s="10" t="s">
        <v>263</v>
      </c>
      <c r="F121" s="3"/>
      <c r="G121" s="59" t="s">
        <v>13</v>
      </c>
    </row>
    <row r="122" spans="1:9" ht="12.75">
      <c r="A122" s="21"/>
      <c r="B122" s="21"/>
      <c r="C122" s="21"/>
      <c r="D122" s="21"/>
      <c r="E122" s="21"/>
      <c r="F122" s="21"/>
      <c r="G122" s="21"/>
      <c r="H122" s="21"/>
      <c r="I122" s="21"/>
    </row>
    <row r="123" ht="12.75">
      <c r="A123" t="s">
        <v>125</v>
      </c>
    </row>
    <row r="124" ht="12.75">
      <c r="A124" t="s">
        <v>126</v>
      </c>
    </row>
    <row r="125" spans="1:7" ht="12.75">
      <c r="A125" s="10" t="s">
        <v>260</v>
      </c>
      <c r="G125" s="59" t="s">
        <v>13</v>
      </c>
    </row>
    <row r="126" spans="1:9" ht="12.75">
      <c r="A126" s="10" t="s">
        <v>264</v>
      </c>
      <c r="I126" s="59" t="s">
        <v>13</v>
      </c>
    </row>
    <row r="127" ht="5.25" customHeight="1"/>
    <row r="128" spans="1:5" ht="12.75">
      <c r="A128" s="10" t="s">
        <v>262</v>
      </c>
      <c r="E128" s="59" t="s">
        <v>13</v>
      </c>
    </row>
    <row r="129" ht="12.75">
      <c r="A129" t="s">
        <v>127</v>
      </c>
    </row>
    <row r="130" ht="12.75">
      <c r="A130" t="s">
        <v>128</v>
      </c>
    </row>
    <row r="132" ht="15.75">
      <c r="A132" s="69" t="s">
        <v>82</v>
      </c>
    </row>
    <row r="134" ht="15.75">
      <c r="A134" s="6" t="s">
        <v>253</v>
      </c>
    </row>
    <row r="135" ht="12.75">
      <c r="A135" s="6" t="s">
        <v>254</v>
      </c>
    </row>
    <row r="137" spans="4:9" ht="12.75">
      <c r="D137" s="44" t="s">
        <v>129</v>
      </c>
      <c r="E137" s="44"/>
      <c r="F137" s="44" t="s">
        <v>130</v>
      </c>
      <c r="G137" s="44"/>
      <c r="H137" s="44" t="s">
        <v>131</v>
      </c>
      <c r="I137" s="3"/>
    </row>
    <row r="138" ht="12.75">
      <c r="A138" s="6" t="s">
        <v>84</v>
      </c>
    </row>
    <row r="140" spans="1:9" ht="12.75">
      <c r="A140" s="12"/>
      <c r="B140" s="19">
        <v>-12999</v>
      </c>
      <c r="D140" s="45">
        <v>3479.07</v>
      </c>
      <c r="E140" s="45"/>
      <c r="F140" s="45">
        <v>3479.07</v>
      </c>
      <c r="G140" s="62"/>
      <c r="H140" s="46">
        <v>3479.07</v>
      </c>
      <c r="I140" s="59"/>
    </row>
    <row r="141" spans="1:9" ht="12.75">
      <c r="A141" s="12">
        <v>13000</v>
      </c>
      <c r="B141" s="19">
        <v>-29999</v>
      </c>
      <c r="D141" s="45">
        <v>3587.27</v>
      </c>
      <c r="E141" s="45"/>
      <c r="F141" s="45">
        <v>3587.27</v>
      </c>
      <c r="G141" s="62"/>
      <c r="H141" s="46">
        <v>3587.27</v>
      </c>
      <c r="I141" s="59"/>
    </row>
    <row r="142" spans="1:9" ht="12.75">
      <c r="A142" s="12">
        <v>30000</v>
      </c>
      <c r="B142" s="19">
        <v>-79999</v>
      </c>
      <c r="D142" s="45">
        <v>3756.52</v>
      </c>
      <c r="E142" s="45"/>
      <c r="F142" s="45">
        <v>3756.52</v>
      </c>
      <c r="G142" s="62"/>
      <c r="H142" s="46">
        <v>3756.52</v>
      </c>
      <c r="I142" s="59"/>
    </row>
    <row r="143" spans="1:9" ht="12.75">
      <c r="A143" s="12">
        <v>80000</v>
      </c>
      <c r="B143" s="19">
        <v>-159999</v>
      </c>
      <c r="D143" s="45">
        <v>3919.82</v>
      </c>
      <c r="E143" s="45"/>
      <c r="F143" s="45">
        <v>3919.82</v>
      </c>
      <c r="G143" s="62"/>
      <c r="H143" s="46">
        <v>3919.82</v>
      </c>
      <c r="I143" s="59"/>
    </row>
    <row r="144" spans="1:9" ht="12.75">
      <c r="A144" s="12" t="s">
        <v>44</v>
      </c>
      <c r="B144" s="10"/>
      <c r="D144" s="45">
        <v>4088.67</v>
      </c>
      <c r="E144" s="45"/>
      <c r="F144" s="45">
        <v>4088.67</v>
      </c>
      <c r="G144" s="62"/>
      <c r="H144" s="46">
        <v>4088.67</v>
      </c>
      <c r="I144" s="59"/>
    </row>
    <row r="145" spans="4:9" ht="12.75">
      <c r="D145" s="45"/>
      <c r="E145" s="45"/>
      <c r="F145" s="45"/>
      <c r="G145" s="62"/>
      <c r="H145" s="46"/>
      <c r="I145" s="59"/>
    </row>
    <row r="146" spans="1:9" ht="12.75">
      <c r="A146" s="6" t="s">
        <v>132</v>
      </c>
      <c r="B146" s="10"/>
      <c r="D146" s="45"/>
      <c r="E146" s="45"/>
      <c r="F146" s="45"/>
      <c r="G146" s="62"/>
      <c r="H146" s="46"/>
      <c r="I146" s="59"/>
    </row>
    <row r="147" spans="1:9" ht="12.75">
      <c r="A147" s="7"/>
      <c r="B147" s="10"/>
      <c r="D147" s="45"/>
      <c r="E147" s="45"/>
      <c r="F147" s="45"/>
      <c r="G147" s="62"/>
      <c r="H147" s="46"/>
      <c r="I147" s="59"/>
    </row>
    <row r="148" spans="1:9" ht="12.75">
      <c r="A148" s="10"/>
      <c r="B148" s="19">
        <v>-12999</v>
      </c>
      <c r="D148" s="45">
        <v>2204.98</v>
      </c>
      <c r="E148" s="45"/>
      <c r="F148" s="45">
        <v>2445.73</v>
      </c>
      <c r="G148" s="62"/>
      <c r="H148" s="46">
        <v>2642.64</v>
      </c>
      <c r="I148" s="59"/>
    </row>
    <row r="149" spans="1:9" ht="12.75">
      <c r="A149" s="12">
        <v>13000</v>
      </c>
      <c r="B149" s="19">
        <v>-29999</v>
      </c>
      <c r="D149" s="45">
        <v>2292.27</v>
      </c>
      <c r="E149" s="45"/>
      <c r="F149" s="45">
        <v>2542.45</v>
      </c>
      <c r="G149" s="62"/>
      <c r="H149" s="46">
        <v>2747.57</v>
      </c>
      <c r="I149" s="59"/>
    </row>
    <row r="150" spans="1:9" ht="12.75">
      <c r="A150" s="12">
        <v>30000</v>
      </c>
      <c r="B150" s="19">
        <v>-79999</v>
      </c>
      <c r="D150" s="45">
        <v>2432</v>
      </c>
      <c r="E150" s="45"/>
      <c r="F150" s="45">
        <v>2697.55</v>
      </c>
      <c r="G150" s="62"/>
      <c r="H150" s="46">
        <v>2916</v>
      </c>
      <c r="I150" s="59"/>
    </row>
    <row r="151" spans="1:9" ht="12.75">
      <c r="A151" s="12">
        <v>80000</v>
      </c>
      <c r="B151" s="19">
        <v>-159999</v>
      </c>
      <c r="D151" s="45">
        <v>2543.68</v>
      </c>
      <c r="E151" s="45"/>
      <c r="F151" s="45">
        <v>2821.95</v>
      </c>
      <c r="G151" s="62"/>
      <c r="H151" s="46">
        <f>2993.32*1.019</f>
        <v>3050.19308</v>
      </c>
      <c r="I151" s="59"/>
    </row>
    <row r="152" spans="1:9" ht="12.75">
      <c r="A152" s="12" t="s">
        <v>44</v>
      </c>
      <c r="B152" s="10"/>
      <c r="D152" s="45">
        <v>2667.86</v>
      </c>
      <c r="E152" s="45"/>
      <c r="F152" s="45">
        <v>2960.04</v>
      </c>
      <c r="G152" s="62"/>
      <c r="H152" s="46">
        <v>3199.18</v>
      </c>
      <c r="I152" s="59"/>
    </row>
    <row r="153" spans="1:9" ht="12.75">
      <c r="A153" s="10"/>
      <c r="B153" s="10"/>
      <c r="D153" s="45"/>
      <c r="E153" s="45"/>
      <c r="F153" s="45"/>
      <c r="G153" s="62"/>
      <c r="H153" s="46"/>
      <c r="I153" s="59"/>
    </row>
    <row r="154" spans="1:9" ht="12.75">
      <c r="A154" s="6" t="s">
        <v>133</v>
      </c>
      <c r="B154" s="10"/>
      <c r="D154" s="45"/>
      <c r="E154" s="45"/>
      <c r="F154" s="45"/>
      <c r="G154" s="62"/>
      <c r="H154" s="46"/>
      <c r="I154" s="59"/>
    </row>
    <row r="155" spans="1:9" ht="12.75">
      <c r="A155" s="20"/>
      <c r="B155" s="10"/>
      <c r="D155" s="45"/>
      <c r="E155" s="45"/>
      <c r="F155" s="45"/>
      <c r="G155" s="62"/>
      <c r="H155" s="46"/>
      <c r="I155" s="59"/>
    </row>
    <row r="156" spans="1:9" ht="12.75">
      <c r="A156" s="12"/>
      <c r="B156" s="19">
        <v>-12999</v>
      </c>
      <c r="D156" s="45">
        <v>1991.26</v>
      </c>
      <c r="E156" s="45"/>
      <c r="F156" s="45">
        <v>2208.47</v>
      </c>
      <c r="G156" s="62"/>
      <c r="H156" s="46">
        <v>2386.12</v>
      </c>
      <c r="I156" s="59"/>
    </row>
    <row r="157" spans="1:9" ht="12.75">
      <c r="A157" s="12">
        <v>13000</v>
      </c>
      <c r="B157" s="19">
        <v>-29999</v>
      </c>
      <c r="D157" s="45">
        <v>1991.26</v>
      </c>
      <c r="E157" s="45"/>
      <c r="F157" s="45">
        <v>2208.47</v>
      </c>
      <c r="G157" s="62"/>
      <c r="H157" s="46">
        <v>2386.12</v>
      </c>
      <c r="I157" s="59"/>
    </row>
    <row r="158" spans="1:9" ht="12.75">
      <c r="A158" s="12">
        <v>30000</v>
      </c>
      <c r="B158" s="19">
        <v>-79999</v>
      </c>
      <c r="D158" s="45">
        <v>2054.57</v>
      </c>
      <c r="E158" s="45"/>
      <c r="F158" s="45">
        <v>2278.75</v>
      </c>
      <c r="G158" s="62"/>
      <c r="H158" s="46">
        <v>2461.93</v>
      </c>
      <c r="I158" s="59"/>
    </row>
    <row r="159" spans="1:9" ht="12.75">
      <c r="A159" s="12">
        <v>80000</v>
      </c>
      <c r="B159" s="19">
        <v>-159999</v>
      </c>
      <c r="D159" s="45">
        <v>2163.17</v>
      </c>
      <c r="E159" s="45"/>
      <c r="F159" s="45">
        <v>2399.22</v>
      </c>
      <c r="G159" s="62"/>
      <c r="H159" s="46">
        <v>2593.07</v>
      </c>
      <c r="I159" s="59"/>
    </row>
    <row r="160" spans="1:9" ht="12.75">
      <c r="A160" s="12" t="s">
        <v>44</v>
      </c>
      <c r="B160" s="19"/>
      <c r="D160" s="45">
        <v>2283.67</v>
      </c>
      <c r="E160" s="45"/>
      <c r="F160" s="45">
        <v>2533.24</v>
      </c>
      <c r="G160" s="62"/>
      <c r="H160" s="46">
        <v>2737.93</v>
      </c>
      <c r="I160" s="59"/>
    </row>
    <row r="161" spans="1:9" ht="12.75">
      <c r="A161" s="12"/>
      <c r="B161" s="19"/>
      <c r="D161" s="45"/>
      <c r="E161" s="45"/>
      <c r="F161" s="45"/>
      <c r="G161" s="62"/>
      <c r="H161" s="46"/>
      <c r="I161" s="59"/>
    </row>
    <row r="162" spans="1:9" ht="12.75">
      <c r="A162" s="6" t="s">
        <v>86</v>
      </c>
      <c r="B162" s="19"/>
      <c r="D162" s="45"/>
      <c r="E162" s="45"/>
      <c r="F162" s="45"/>
      <c r="G162" s="62"/>
      <c r="H162" s="46"/>
      <c r="I162" s="59"/>
    </row>
    <row r="163" spans="1:9" ht="12.75">
      <c r="A163" s="7"/>
      <c r="B163" s="19"/>
      <c r="D163" s="45"/>
      <c r="E163" s="45"/>
      <c r="F163" s="45"/>
      <c r="G163" s="62"/>
      <c r="H163" s="46"/>
      <c r="I163" s="59"/>
    </row>
    <row r="164" spans="1:9" ht="12.75">
      <c r="A164" s="12"/>
      <c r="B164" s="19">
        <v>-12999</v>
      </c>
      <c r="D164" s="45">
        <v>1897.84</v>
      </c>
      <c r="E164" s="45"/>
      <c r="F164" s="45">
        <v>2104.97</v>
      </c>
      <c r="G164" s="62"/>
      <c r="H164" s="46">
        <v>2274.01</v>
      </c>
      <c r="I164" s="59"/>
    </row>
    <row r="165" spans="1:9" ht="12.75">
      <c r="A165" s="12">
        <v>13000</v>
      </c>
      <c r="B165" s="19">
        <v>-29999</v>
      </c>
      <c r="D165" s="45">
        <v>1897.84</v>
      </c>
      <c r="E165" s="45"/>
      <c r="F165" s="45">
        <v>2104.97</v>
      </c>
      <c r="G165" s="62"/>
      <c r="H165" s="46">
        <v>2274.01</v>
      </c>
      <c r="I165" s="59"/>
    </row>
    <row r="166" spans="1:9" ht="12.75">
      <c r="A166" s="12">
        <v>30000</v>
      </c>
      <c r="B166" s="19">
        <v>-79999</v>
      </c>
      <c r="D166" s="45">
        <v>1958.05</v>
      </c>
      <c r="E166" s="45"/>
      <c r="F166" s="45">
        <v>2171.78</v>
      </c>
      <c r="G166" s="62"/>
      <c r="H166" s="46">
        <v>2346.37</v>
      </c>
      <c r="I166" s="59"/>
    </row>
    <row r="167" spans="1:9" ht="12.75">
      <c r="A167" s="12">
        <v>80000</v>
      </c>
      <c r="B167" s="19">
        <v>-159999</v>
      </c>
      <c r="D167" s="45">
        <v>2061.56</v>
      </c>
      <c r="E167" s="45"/>
      <c r="F167" s="45">
        <v>2286.52</v>
      </c>
      <c r="G167" s="62"/>
      <c r="H167" s="46">
        <v>2470.75</v>
      </c>
      <c r="I167" s="59"/>
    </row>
    <row r="168" spans="1:9" ht="12.75">
      <c r="A168" s="12" t="s">
        <v>44</v>
      </c>
      <c r="B168" s="10"/>
      <c r="D168" s="45">
        <v>2176.29</v>
      </c>
      <c r="E168" s="45"/>
      <c r="F168" s="45">
        <v>2414.4</v>
      </c>
      <c r="G168" s="62"/>
      <c r="H168" s="46">
        <v>2609.05</v>
      </c>
      <c r="I168" s="59"/>
    </row>
    <row r="169" spans="1:9" ht="12.75">
      <c r="A169" s="10"/>
      <c r="B169" s="10"/>
      <c r="D169" s="8"/>
      <c r="E169" s="62"/>
      <c r="F169" s="8"/>
      <c r="G169" s="8"/>
      <c r="H169" s="8"/>
      <c r="I169" s="8"/>
    </row>
    <row r="170" spans="1:9" ht="12.75">
      <c r="A170" s="10"/>
      <c r="B170" s="10"/>
      <c r="D170" s="8"/>
      <c r="E170" s="8"/>
      <c r="F170" s="8"/>
      <c r="G170" s="8"/>
      <c r="H170" s="8"/>
      <c r="I170" s="8"/>
    </row>
    <row r="172" spans="1:8" ht="12.75">
      <c r="A172" s="10" t="s">
        <v>225</v>
      </c>
      <c r="H172" s="10" t="s">
        <v>265</v>
      </c>
    </row>
    <row r="173" spans="1:8" ht="12.75">
      <c r="A173" t="s">
        <v>134</v>
      </c>
      <c r="H173" s="59" t="s">
        <v>13</v>
      </c>
    </row>
    <row r="175" ht="12.75">
      <c r="A175" t="s">
        <v>135</v>
      </c>
    </row>
    <row r="176" ht="12.75">
      <c r="A176" t="s">
        <v>155</v>
      </c>
    </row>
    <row r="177" ht="12.75">
      <c r="A177" s="7"/>
    </row>
    <row r="178" spans="1:9" ht="15.75">
      <c r="A178" s="70" t="s">
        <v>82</v>
      </c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32"/>
      <c r="B179" s="14"/>
      <c r="C179" s="14"/>
      <c r="D179" s="14"/>
      <c r="E179" s="14"/>
      <c r="F179" s="14"/>
      <c r="G179" s="14"/>
      <c r="H179" s="14"/>
      <c r="I179" s="14"/>
    </row>
    <row r="180" spans="1:9" ht="15.75">
      <c r="A180" s="32" t="s">
        <v>253</v>
      </c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32" t="s">
        <v>252</v>
      </c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33"/>
      <c r="C183" s="33"/>
      <c r="D183" s="77" t="s">
        <v>129</v>
      </c>
      <c r="E183" s="77"/>
      <c r="F183" s="77" t="s">
        <v>130</v>
      </c>
      <c r="G183" s="77"/>
      <c r="H183" s="77" t="s">
        <v>131</v>
      </c>
      <c r="I183" s="34"/>
    </row>
    <row r="184" spans="1:9" ht="12.75">
      <c r="A184" s="32" t="s">
        <v>84</v>
      </c>
      <c r="B184" s="15"/>
      <c r="C184" s="14"/>
      <c r="D184" s="14"/>
      <c r="E184" s="14"/>
      <c r="F184" s="14"/>
      <c r="G184" s="14"/>
      <c r="H184" s="14"/>
      <c r="I184" s="14"/>
    </row>
    <row r="185" spans="1:9" ht="12.75">
      <c r="A185" s="33"/>
      <c r="B185" s="15"/>
      <c r="C185" s="14"/>
      <c r="D185" s="14"/>
      <c r="E185" s="14"/>
      <c r="F185" s="14"/>
      <c r="G185" s="14"/>
      <c r="H185" s="14"/>
      <c r="I185" s="14"/>
    </row>
    <row r="186" spans="1:9" ht="12.75">
      <c r="A186" s="35"/>
      <c r="B186" s="36">
        <v>-12999</v>
      </c>
      <c r="C186" s="14"/>
      <c r="D186" s="46">
        <v>3826.97</v>
      </c>
      <c r="E186" s="46"/>
      <c r="F186" s="45">
        <v>3826.97</v>
      </c>
      <c r="G186" s="45"/>
      <c r="H186" s="46">
        <v>3826.97</v>
      </c>
      <c r="I186" s="59"/>
    </row>
    <row r="187" spans="1:9" ht="12.75">
      <c r="A187" s="35">
        <v>13000</v>
      </c>
      <c r="B187" s="36">
        <v>-29999</v>
      </c>
      <c r="C187" s="14"/>
      <c r="D187" s="46">
        <v>3946</v>
      </c>
      <c r="E187" s="46"/>
      <c r="F187" s="45">
        <v>3946</v>
      </c>
      <c r="G187" s="45"/>
      <c r="H187" s="46">
        <v>3946</v>
      </c>
      <c r="I187" s="59"/>
    </row>
    <row r="188" spans="1:9" ht="12.75">
      <c r="A188" s="35">
        <v>30000</v>
      </c>
      <c r="B188" s="36">
        <v>-79999</v>
      </c>
      <c r="C188" s="14"/>
      <c r="D188" s="46">
        <v>4132.16</v>
      </c>
      <c r="E188" s="46"/>
      <c r="F188" s="45">
        <v>4132.16</v>
      </c>
      <c r="G188" s="45"/>
      <c r="H188" s="46">
        <v>4132.16</v>
      </c>
      <c r="I188" s="59"/>
    </row>
    <row r="189" spans="1:9" ht="12.75">
      <c r="A189" s="35">
        <v>80000</v>
      </c>
      <c r="B189" s="36">
        <v>-159999</v>
      </c>
      <c r="C189" s="14"/>
      <c r="D189" s="46">
        <v>4311.82</v>
      </c>
      <c r="E189" s="46"/>
      <c r="F189" s="45">
        <v>4311.82</v>
      </c>
      <c r="G189" s="45"/>
      <c r="H189" s="46">
        <v>4311.82</v>
      </c>
      <c r="I189" s="59"/>
    </row>
    <row r="190" spans="1:9" ht="12.75">
      <c r="A190" s="35" t="s">
        <v>44</v>
      </c>
      <c r="B190" s="15"/>
      <c r="C190" s="14"/>
      <c r="D190" s="46">
        <v>4497.52</v>
      </c>
      <c r="E190" s="46"/>
      <c r="F190" s="45">
        <v>4497.52</v>
      </c>
      <c r="G190" s="45"/>
      <c r="H190" s="46">
        <v>4497.52</v>
      </c>
      <c r="I190" s="59"/>
    </row>
    <row r="191" spans="1:9" ht="12.75">
      <c r="A191" s="15"/>
      <c r="B191" s="15"/>
      <c r="C191" s="14"/>
      <c r="D191" s="46"/>
      <c r="E191" s="46"/>
      <c r="F191" s="45"/>
      <c r="G191" s="45"/>
      <c r="H191" s="46"/>
      <c r="I191" s="59"/>
    </row>
    <row r="192" spans="1:9" ht="12.75">
      <c r="A192" s="32" t="s">
        <v>132</v>
      </c>
      <c r="B192" s="15"/>
      <c r="C192" s="14"/>
      <c r="D192" s="46"/>
      <c r="E192" s="46"/>
      <c r="F192" s="45"/>
      <c r="G192" s="45"/>
      <c r="H192" s="46"/>
      <c r="I192" s="59"/>
    </row>
    <row r="193" spans="1:9" ht="12.75">
      <c r="A193" s="33"/>
      <c r="B193" s="15"/>
      <c r="C193" s="14"/>
      <c r="D193" s="46"/>
      <c r="E193" s="46"/>
      <c r="F193" s="45"/>
      <c r="G193" s="45"/>
      <c r="H193" s="46"/>
      <c r="I193" s="59"/>
    </row>
    <row r="194" spans="1:9" ht="12.75">
      <c r="A194" s="15"/>
      <c r="B194" s="36">
        <v>-12999</v>
      </c>
      <c r="C194" s="14"/>
      <c r="D194" s="46">
        <v>2421.57</v>
      </c>
      <c r="E194" s="46"/>
      <c r="F194" s="45">
        <v>2686.92</v>
      </c>
      <c r="G194" s="45"/>
      <c r="H194" s="46">
        <v>2903.28</v>
      </c>
      <c r="I194" s="59"/>
    </row>
    <row r="195" spans="1:9" ht="12.75">
      <c r="A195" s="35">
        <v>13000</v>
      </c>
      <c r="B195" s="36">
        <v>-29999</v>
      </c>
      <c r="C195" s="14"/>
      <c r="D195" s="46">
        <v>2517.46</v>
      </c>
      <c r="E195" s="46"/>
      <c r="F195" s="45">
        <v>2792.85</v>
      </c>
      <c r="G195" s="45"/>
      <c r="H195" s="46">
        <v>3018.66</v>
      </c>
      <c r="I195" s="59"/>
    </row>
    <row r="196" spans="1:9" ht="12.75">
      <c r="A196" s="35">
        <v>30000</v>
      </c>
      <c r="B196" s="36">
        <v>-79999</v>
      </c>
      <c r="C196" s="14"/>
      <c r="D196" s="46">
        <v>2671.36</v>
      </c>
      <c r="E196" s="46"/>
      <c r="F196" s="45">
        <v>2964.16</v>
      </c>
      <c r="G196" s="45"/>
      <c r="H196" s="46">
        <v>3203.89</v>
      </c>
      <c r="I196" s="59"/>
    </row>
    <row r="197" spans="1:9" ht="12.75">
      <c r="A197" s="35">
        <v>80000</v>
      </c>
      <c r="B197" s="36">
        <v>-159999</v>
      </c>
      <c r="C197" s="14"/>
      <c r="D197" s="46">
        <v>2794.08</v>
      </c>
      <c r="E197" s="46"/>
      <c r="F197" s="45">
        <v>3100.82</v>
      </c>
      <c r="G197" s="45"/>
      <c r="H197" s="46">
        <v>3351.41</v>
      </c>
      <c r="I197" s="59"/>
    </row>
    <row r="198" spans="1:9" ht="12.75">
      <c r="A198" s="35" t="s">
        <v>44</v>
      </c>
      <c r="B198" s="15"/>
      <c r="C198" s="14"/>
      <c r="D198" s="46">
        <v>2930.75</v>
      </c>
      <c r="E198" s="46"/>
      <c r="F198" s="45">
        <v>3252.45</v>
      </c>
      <c r="G198" s="45"/>
      <c r="H198" s="46">
        <v>3515.54</v>
      </c>
      <c r="I198" s="59"/>
    </row>
    <row r="199" spans="1:9" ht="12.75">
      <c r="A199" s="15"/>
      <c r="B199" s="15"/>
      <c r="C199" s="14"/>
      <c r="D199" s="46"/>
      <c r="E199" s="46"/>
      <c r="F199" s="45"/>
      <c r="G199" s="45"/>
      <c r="H199" s="46"/>
      <c r="I199" s="59"/>
    </row>
    <row r="200" spans="1:9" ht="12.75">
      <c r="A200" s="32" t="s">
        <v>136</v>
      </c>
      <c r="B200" s="15"/>
      <c r="C200" s="14"/>
      <c r="D200" s="46"/>
      <c r="E200" s="46"/>
      <c r="F200" s="45"/>
      <c r="G200" s="45"/>
      <c r="H200" s="46"/>
      <c r="I200" s="59"/>
    </row>
    <row r="201" spans="1:9" ht="12.75">
      <c r="A201" s="37"/>
      <c r="B201" s="15"/>
      <c r="C201" s="14"/>
      <c r="D201" s="46"/>
      <c r="E201" s="46"/>
      <c r="F201" s="45"/>
      <c r="G201" s="45"/>
      <c r="H201" s="46"/>
      <c r="I201" s="59"/>
    </row>
    <row r="202" spans="1:9" ht="12.75">
      <c r="A202" s="35"/>
      <c r="B202" s="36">
        <v>-12999</v>
      </c>
      <c r="C202" s="14"/>
      <c r="D202" s="46">
        <v>2517.86</v>
      </c>
      <c r="E202" s="46"/>
      <c r="F202" s="45">
        <v>2783.22</v>
      </c>
      <c r="G202" s="45"/>
      <c r="H202" s="46">
        <v>2999.8</v>
      </c>
      <c r="I202" s="59"/>
    </row>
    <row r="203" spans="1:9" ht="12.75">
      <c r="A203" s="35">
        <v>13000</v>
      </c>
      <c r="B203" s="36">
        <v>-29999</v>
      </c>
      <c r="C203" s="14"/>
      <c r="D203" s="46">
        <v>2617.66</v>
      </c>
      <c r="E203" s="46"/>
      <c r="F203" s="45">
        <v>2893.25</v>
      </c>
      <c r="G203" s="45"/>
      <c r="H203" s="46">
        <v>3118.44</v>
      </c>
      <c r="I203" s="59"/>
    </row>
    <row r="204" spans="1:9" ht="12.75">
      <c r="A204" s="35">
        <v>30000</v>
      </c>
      <c r="B204" s="36">
        <v>-79999</v>
      </c>
      <c r="C204" s="14"/>
      <c r="D204" s="46">
        <v>2776.85</v>
      </c>
      <c r="E204" s="46"/>
      <c r="F204" s="45">
        <v>3070.09</v>
      </c>
      <c r="G204" s="45"/>
      <c r="H204" s="46">
        <v>3309.6</v>
      </c>
      <c r="I204" s="59"/>
    </row>
    <row r="205" spans="1:9" ht="12.75">
      <c r="A205" s="35">
        <v>80000</v>
      </c>
      <c r="B205" s="36">
        <v>-159999</v>
      </c>
      <c r="C205" s="14"/>
      <c r="D205" s="46">
        <v>2904.52</v>
      </c>
      <c r="E205" s="46"/>
      <c r="F205" s="45">
        <v>3209.21</v>
      </c>
      <c r="G205" s="45"/>
      <c r="H205" s="46">
        <v>3465.97</v>
      </c>
      <c r="I205" s="59"/>
    </row>
    <row r="206" spans="1:9" ht="12.75">
      <c r="A206" s="35" t="s">
        <v>44</v>
      </c>
      <c r="B206" s="36"/>
      <c r="C206" s="14"/>
      <c r="D206" s="46">
        <v>3046.1</v>
      </c>
      <c r="E206" s="46"/>
      <c r="F206" s="45">
        <v>3368.01</v>
      </c>
      <c r="G206" s="45"/>
      <c r="H206" s="46">
        <v>3630.91</v>
      </c>
      <c r="I206" s="59"/>
    </row>
    <row r="207" spans="1:9" ht="12.75">
      <c r="A207" s="35"/>
      <c r="B207" s="36"/>
      <c r="C207" s="14"/>
      <c r="D207" s="46"/>
      <c r="E207" s="46"/>
      <c r="F207" s="45"/>
      <c r="G207" s="45"/>
      <c r="H207" s="46"/>
      <c r="I207" s="59"/>
    </row>
    <row r="208" spans="1:9" ht="12.75">
      <c r="A208" s="32" t="s">
        <v>133</v>
      </c>
      <c r="B208" s="36"/>
      <c r="C208" s="14"/>
      <c r="D208" s="46"/>
      <c r="E208" s="46"/>
      <c r="F208" s="45"/>
      <c r="G208" s="45"/>
      <c r="H208" s="46"/>
      <c r="I208" s="59"/>
    </row>
    <row r="209" spans="1:9" ht="12.75">
      <c r="A209" s="33"/>
      <c r="B209" s="36"/>
      <c r="C209" s="14"/>
      <c r="D209" s="46"/>
      <c r="E209" s="46"/>
      <c r="F209" s="45"/>
      <c r="G209" s="45"/>
      <c r="H209" s="46"/>
      <c r="I209" s="59"/>
    </row>
    <row r="210" spans="1:9" ht="12.75">
      <c r="A210" s="35"/>
      <c r="B210" s="36">
        <v>-12999</v>
      </c>
      <c r="C210" s="14"/>
      <c r="D210" s="46">
        <v>2186.34</v>
      </c>
      <c r="E210" s="46"/>
      <c r="F210" s="45">
        <v>2425.46</v>
      </c>
      <c r="G210" s="45"/>
      <c r="H210" s="46">
        <v>2620.93</v>
      </c>
      <c r="I210" s="59"/>
    </row>
    <row r="211" spans="1:9" ht="12.75">
      <c r="A211" s="35">
        <v>13000</v>
      </c>
      <c r="B211" s="36">
        <v>-29999</v>
      </c>
      <c r="C211" s="14"/>
      <c r="D211" s="46">
        <v>2186.34</v>
      </c>
      <c r="E211" s="46"/>
      <c r="F211" s="45">
        <v>2425.46</v>
      </c>
      <c r="G211" s="45"/>
      <c r="H211" s="46">
        <v>2620.93</v>
      </c>
      <c r="I211" s="59"/>
    </row>
    <row r="212" spans="1:9" ht="12.75">
      <c r="A212" s="35">
        <v>30000</v>
      </c>
      <c r="B212" s="36">
        <v>-79999</v>
      </c>
      <c r="C212" s="14"/>
      <c r="D212" s="46">
        <v>2256.42</v>
      </c>
      <c r="E212" s="46"/>
      <c r="F212" s="45">
        <v>2502.7</v>
      </c>
      <c r="G212" s="45"/>
      <c r="H212" s="46">
        <v>2704.73</v>
      </c>
      <c r="I212" s="59"/>
    </row>
    <row r="213" spans="1:9" ht="12.75">
      <c r="A213" s="35">
        <v>80000</v>
      </c>
      <c r="B213" s="36">
        <v>-159999</v>
      </c>
      <c r="C213" s="14"/>
      <c r="D213" s="46">
        <v>2375.46</v>
      </c>
      <c r="E213" s="46"/>
      <c r="F213" s="45">
        <v>2635.68</v>
      </c>
      <c r="G213" s="45"/>
      <c r="H213" s="46">
        <v>2848.38</v>
      </c>
      <c r="I213" s="59"/>
    </row>
    <row r="214" spans="1:9" ht="12.75">
      <c r="A214" s="35" t="s">
        <v>44</v>
      </c>
      <c r="B214" s="15"/>
      <c r="C214" s="14"/>
      <c r="D214" s="46">
        <v>2508.24</v>
      </c>
      <c r="E214" s="46"/>
      <c r="F214" s="45">
        <v>2783.02</v>
      </c>
      <c r="G214" s="45"/>
      <c r="H214" s="46">
        <v>3007.59</v>
      </c>
      <c r="I214" s="59"/>
    </row>
    <row r="215" spans="1:9" ht="12.75">
      <c r="A215" s="15"/>
      <c r="B215" s="15"/>
      <c r="C215" s="14"/>
      <c r="D215" s="46"/>
      <c r="E215" s="46"/>
      <c r="F215" s="45"/>
      <c r="G215" s="45"/>
      <c r="H215" s="46"/>
      <c r="I215" s="59"/>
    </row>
    <row r="216" spans="1:9" ht="12.75">
      <c r="A216" s="32" t="s">
        <v>86</v>
      </c>
      <c r="B216" s="36"/>
      <c r="C216" s="14"/>
      <c r="D216" s="46"/>
      <c r="E216" s="46"/>
      <c r="F216" s="45"/>
      <c r="G216" s="45"/>
      <c r="H216" s="46"/>
      <c r="I216" s="59"/>
    </row>
    <row r="217" spans="1:9" ht="12.75">
      <c r="A217" s="33"/>
      <c r="B217" s="36"/>
      <c r="C217" s="14"/>
      <c r="D217" s="46"/>
      <c r="E217" s="46"/>
      <c r="F217" s="45"/>
      <c r="G217" s="45"/>
      <c r="H217" s="46"/>
      <c r="I217" s="59"/>
    </row>
    <row r="218" spans="1:9" ht="12.75">
      <c r="A218" s="35"/>
      <c r="B218" s="36">
        <v>-12999</v>
      </c>
      <c r="C218" s="14"/>
      <c r="D218" s="46">
        <v>2084.3</v>
      </c>
      <c r="E218" s="46"/>
      <c r="F218" s="45">
        <v>2311.74</v>
      </c>
      <c r="G218" s="45"/>
      <c r="H218" s="46">
        <v>2497.77</v>
      </c>
      <c r="I218" s="59"/>
    </row>
    <row r="219" spans="1:9" ht="12.75">
      <c r="A219" s="35">
        <v>13000</v>
      </c>
      <c r="B219" s="36">
        <v>-29999</v>
      </c>
      <c r="C219" s="14"/>
      <c r="D219" s="46">
        <v>2084.3</v>
      </c>
      <c r="E219" s="46"/>
      <c r="F219" s="45">
        <v>2311.74</v>
      </c>
      <c r="G219" s="45"/>
      <c r="H219" s="46">
        <v>2497.77</v>
      </c>
      <c r="I219" s="59"/>
    </row>
    <row r="220" spans="1:9" ht="12.75">
      <c r="A220" s="35">
        <v>30000</v>
      </c>
      <c r="B220" s="36">
        <v>-79999</v>
      </c>
      <c r="C220" s="14"/>
      <c r="D220" s="46">
        <v>2150.09</v>
      </c>
      <c r="E220" s="46"/>
      <c r="F220" s="45">
        <v>2385.5</v>
      </c>
      <c r="G220" s="45"/>
      <c r="H220" s="46">
        <v>2577.29</v>
      </c>
      <c r="I220" s="59"/>
    </row>
    <row r="221" spans="1:9" ht="12.75">
      <c r="A221" s="35">
        <v>80000</v>
      </c>
      <c r="B221" s="36">
        <v>-159999</v>
      </c>
      <c r="C221" s="14"/>
      <c r="D221" s="46">
        <v>2263.99</v>
      </c>
      <c r="E221" s="46"/>
      <c r="F221" s="45">
        <v>2511.51</v>
      </c>
      <c r="G221" s="45"/>
      <c r="H221" s="46">
        <v>2714.37</v>
      </c>
      <c r="I221" s="59"/>
    </row>
    <row r="222" spans="1:9" ht="12.75">
      <c r="A222" s="35" t="s">
        <v>44</v>
      </c>
      <c r="B222" s="15"/>
      <c r="C222" s="14"/>
      <c r="D222" s="46">
        <v>2390.41</v>
      </c>
      <c r="E222" s="46"/>
      <c r="F222" s="45">
        <v>2652.49</v>
      </c>
      <c r="G222" s="45"/>
      <c r="H222" s="46">
        <v>2865.79</v>
      </c>
      <c r="I222" s="59"/>
    </row>
    <row r="223" spans="1:9" ht="12.75">
      <c r="A223" s="15"/>
      <c r="B223" s="15"/>
      <c r="C223" s="14"/>
      <c r="D223" s="17"/>
      <c r="E223" s="59"/>
      <c r="F223" s="17"/>
      <c r="G223" s="17"/>
      <c r="H223" s="85"/>
      <c r="I223" s="48"/>
    </row>
    <row r="224" spans="1:9" ht="12.7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8" ht="12.75">
      <c r="A225" s="10" t="s">
        <v>225</v>
      </c>
      <c r="H225" s="10" t="s">
        <v>266</v>
      </c>
    </row>
    <row r="226" spans="1:8" ht="12.75">
      <c r="A226" t="s">
        <v>134</v>
      </c>
      <c r="H226" s="59" t="s">
        <v>13</v>
      </c>
    </row>
    <row r="228" ht="12.75">
      <c r="A228" t="s">
        <v>135</v>
      </c>
    </row>
    <row r="229" ht="12.75">
      <c r="A229" t="s">
        <v>155</v>
      </c>
    </row>
    <row r="230" spans="1:9" ht="12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4"/>
      <c r="C233" s="14"/>
      <c r="D233" s="14"/>
      <c r="E233" s="14"/>
      <c r="F233" s="14"/>
      <c r="G233" s="14"/>
      <c r="H233" s="14"/>
      <c r="I233" s="14"/>
    </row>
  </sheetData>
  <sheetProtection password="928A" sheet="1"/>
  <printOptions/>
  <pageMargins left="0.75" right="0.75" top="1" bottom="1" header="0.5" footer="0.5"/>
  <pageSetup horizontalDpi="600" verticalDpi="600" orientation="portrait" paperSize="9" r:id="rId1"/>
  <rowBreaks count="1" manualBreakCount="1"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Redarförening r.f.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 Kostiainen</dc:creator>
  <cp:keywords/>
  <dc:description/>
  <cp:lastModifiedBy>.</cp:lastModifiedBy>
  <cp:lastPrinted>2009-05-04T07:01:29Z</cp:lastPrinted>
  <dcterms:created xsi:type="dcterms:W3CDTF">2004-02-09T10:59:17Z</dcterms:created>
  <dcterms:modified xsi:type="dcterms:W3CDTF">2009-05-07T07:01:17Z</dcterms:modified>
  <cp:category/>
  <cp:version/>
  <cp:contentType/>
  <cp:contentStatus/>
</cp:coreProperties>
</file>